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rmit T. Frog\LD Rally Team Dropbox\Paul Tong\Days of Thunder\"/>
    </mc:Choice>
  </mc:AlternateContent>
  <xr:revisionPtr revIDLastSave="0" documentId="13_ncr:1_{F6FAACB4-AF8F-444A-AAAB-B545391A813B}" xr6:coauthVersionLast="47" xr6:coauthVersionMax="47" xr10:uidLastSave="{00000000-0000-0000-0000-000000000000}"/>
  <workbookProtection workbookAlgorithmName="SHA-512" workbookHashValue="RrKBz8CPptQOhv1XenfoSkL332wONZhEoH6SKhM9wGe3bcA6fUs9Z7YubhrE2rFLNrJd8d4dgNkoLPwYT5GxMw==" workbookSaltValue="TXjoSmnMWi9PLP/WFQaocQ==" workbookSpinCount="100000" lockStructure="1"/>
  <bookViews>
    <workbookView xWindow="-108" yWindow="-108" windowWidth="23256" windowHeight="12576" xr2:uid="{2682CC9F-0788-4245-B0C6-1E16059CE8AA}"/>
  </bookViews>
  <sheets>
    <sheet name="RallyBook" sheetId="38" r:id="rId1"/>
    <sheet name="Scoring Helper" sheetId="1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38" l="1"/>
  <c r="J4" i="38"/>
  <c r="J5" i="38"/>
  <c r="J6" i="38"/>
  <c r="J7" i="38"/>
  <c r="J8" i="38"/>
  <c r="J9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5" i="38"/>
  <c r="J46" i="38"/>
  <c r="J47" i="38"/>
  <c r="J48" i="38"/>
  <c r="J49" i="38"/>
  <c r="J50" i="38"/>
  <c r="J51" i="38"/>
  <c r="J52" i="38"/>
  <c r="J53" i="38"/>
  <c r="J54" i="38"/>
  <c r="J55" i="38"/>
  <c r="J56" i="38"/>
  <c r="J57" i="38"/>
  <c r="J58" i="38"/>
  <c r="J59" i="38"/>
  <c r="J60" i="38"/>
  <c r="J61" i="38"/>
  <c r="J62" i="38"/>
  <c r="J63" i="38"/>
  <c r="J64" i="38"/>
  <c r="J65" i="38"/>
  <c r="J66" i="38"/>
  <c r="J67" i="38"/>
  <c r="J2" i="38"/>
  <c r="L3" i="14" l="1"/>
  <c r="O2" i="14"/>
  <c r="N2" i="14"/>
  <c r="L2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Q2" i="14" l="1"/>
  <c r="F37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6" i="14"/>
  <c r="A85" i="14" l="1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O7" i="14" l="1"/>
  <c r="G7" i="14" s="1"/>
  <c r="N7" i="14"/>
  <c r="C7" i="14" l="1"/>
  <c r="D7" i="14"/>
  <c r="D6" i="14"/>
  <c r="C6" i="14"/>
  <c r="N6" i="14" l="1"/>
  <c r="Q6" i="14" s="1"/>
  <c r="O6" i="14"/>
  <c r="G6" i="14" s="1"/>
  <c r="R6" i="14" l="1"/>
  <c r="F6" i="14"/>
  <c r="P6" i="14"/>
  <c r="Q7" i="14" l="1"/>
  <c r="F7" i="14" s="1"/>
  <c r="H6" i="14"/>
  <c r="E7" i="14" s="1"/>
  <c r="P7" i="14"/>
  <c r="H7" i="14" s="1"/>
  <c r="E8" i="14" s="1"/>
  <c r="R7" i="14" l="1"/>
  <c r="N84" i="14" l="1"/>
  <c r="N85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O17" i="14"/>
  <c r="G17" i="14" s="1"/>
  <c r="O73" i="14"/>
  <c r="O76" i="14"/>
  <c r="O68" i="14"/>
  <c r="O82" i="14"/>
  <c r="O75" i="14"/>
  <c r="O38" i="14"/>
  <c r="G38" i="14" s="1"/>
  <c r="O77" i="14"/>
  <c r="O70" i="14"/>
  <c r="O31" i="14"/>
  <c r="G31" i="14" s="1"/>
  <c r="O78" i="14"/>
  <c r="O55" i="14"/>
  <c r="O65" i="14"/>
  <c r="O35" i="14"/>
  <c r="G35" i="14" s="1"/>
  <c r="O80" i="14"/>
  <c r="O69" i="14"/>
  <c r="O79" i="14"/>
  <c r="O84" i="14"/>
  <c r="O74" i="14"/>
  <c r="O27" i="14"/>
  <c r="G27" i="14" s="1"/>
  <c r="O19" i="14"/>
  <c r="G19" i="14" s="1"/>
  <c r="O62" i="14"/>
  <c r="O64" i="14"/>
  <c r="Q56" i="14"/>
  <c r="O56" i="14"/>
  <c r="O20" i="14"/>
  <c r="G20" i="14" s="1"/>
  <c r="O67" i="14"/>
  <c r="O58" i="14"/>
  <c r="O22" i="14"/>
  <c r="G22" i="14" s="1"/>
  <c r="O12" i="14"/>
  <c r="G12" i="14" s="1"/>
  <c r="O43" i="14"/>
  <c r="O60" i="14"/>
  <c r="O36" i="14"/>
  <c r="G36" i="14" s="1"/>
  <c r="O28" i="14"/>
  <c r="G28" i="14" s="1"/>
  <c r="O81" i="14"/>
  <c r="O49" i="14"/>
  <c r="Q57" i="14"/>
  <c r="O57" i="14"/>
  <c r="O54" i="14"/>
  <c r="O32" i="14"/>
  <c r="G32" i="14" s="1"/>
  <c r="O61" i="14"/>
  <c r="O71" i="14"/>
  <c r="O15" i="14"/>
  <c r="G15" i="14" s="1"/>
  <c r="O72" i="14"/>
  <c r="O59" i="14"/>
  <c r="O63" i="14"/>
  <c r="O14" i="14"/>
  <c r="G14" i="14" s="1"/>
  <c r="O18" i="14"/>
  <c r="G18" i="14" s="1"/>
  <c r="O11" i="14"/>
  <c r="G11" i="14" s="1"/>
  <c r="O13" i="14"/>
  <c r="G13" i="14" s="1"/>
  <c r="O16" i="14"/>
  <c r="G16" i="14" s="1"/>
  <c r="O37" i="14"/>
  <c r="G37" i="14" s="1"/>
  <c r="O25" i="14"/>
  <c r="G25" i="14" s="1"/>
  <c r="O29" i="14"/>
  <c r="G29" i="14" s="1"/>
  <c r="O23" i="14"/>
  <c r="G23" i="14" s="1"/>
  <c r="O30" i="14"/>
  <c r="G30" i="14" s="1"/>
  <c r="O21" i="14"/>
  <c r="G21" i="14" s="1"/>
  <c r="O39" i="14"/>
  <c r="G39" i="14" s="1"/>
  <c r="O33" i="14"/>
  <c r="G33" i="14" s="1"/>
  <c r="O34" i="14"/>
  <c r="G34" i="14" s="1"/>
  <c r="O40" i="14"/>
  <c r="G40" i="14" s="1"/>
  <c r="O41" i="14"/>
  <c r="G41" i="14" s="1"/>
  <c r="O26" i="14"/>
  <c r="G26" i="14" s="1"/>
  <c r="O24" i="14"/>
  <c r="G24" i="14" s="1"/>
  <c r="O42" i="14"/>
  <c r="G42" i="14" s="1"/>
  <c r="O45" i="14"/>
  <c r="O44" i="14"/>
  <c r="O46" i="14"/>
  <c r="O47" i="14"/>
  <c r="O48" i="14"/>
  <c r="O53" i="14"/>
  <c r="O52" i="14"/>
  <c r="P52" i="14" s="1"/>
  <c r="O50" i="14"/>
  <c r="O51" i="14"/>
  <c r="O66" i="14"/>
  <c r="O83" i="14"/>
  <c r="O85" i="14"/>
  <c r="P85" i="14" s="1"/>
  <c r="D57" i="14"/>
  <c r="D72" i="14"/>
  <c r="D56" i="14"/>
  <c r="D32" i="14"/>
  <c r="D16" i="14"/>
  <c r="D63" i="14"/>
  <c r="D47" i="14"/>
  <c r="D31" i="14"/>
  <c r="D15" i="14"/>
  <c r="D62" i="14"/>
  <c r="D54" i="14"/>
  <c r="D46" i="14"/>
  <c r="D38" i="14"/>
  <c r="D30" i="14"/>
  <c r="D22" i="14"/>
  <c r="D14" i="14"/>
  <c r="D85" i="14"/>
  <c r="D69" i="14"/>
  <c r="D21" i="14"/>
  <c r="D13" i="14"/>
  <c r="D81" i="14"/>
  <c r="D49" i="14"/>
  <c r="D25" i="14"/>
  <c r="D64" i="14"/>
  <c r="D48" i="14"/>
  <c r="D55" i="14"/>
  <c r="D39" i="14"/>
  <c r="D84" i="14"/>
  <c r="D68" i="14"/>
  <c r="D52" i="14"/>
  <c r="D20" i="14"/>
  <c r="D59" i="14"/>
  <c r="D43" i="14"/>
  <c r="D27" i="14"/>
  <c r="D19" i="14"/>
  <c r="C11" i="14"/>
  <c r="D11" i="14"/>
  <c r="D65" i="14"/>
  <c r="D17" i="14"/>
  <c r="D76" i="14"/>
  <c r="D60" i="14"/>
  <c r="D28" i="14"/>
  <c r="D12" i="14"/>
  <c r="D74" i="14"/>
  <c r="D66" i="14"/>
  <c r="D50" i="14"/>
  <c r="D34" i="14"/>
  <c r="D18" i="14"/>
  <c r="D73" i="14"/>
  <c r="P74" i="14" l="1"/>
  <c r="P49" i="14"/>
  <c r="P81" i="14"/>
  <c r="P50" i="14"/>
  <c r="P58" i="14"/>
  <c r="P82" i="14"/>
  <c r="P43" i="14"/>
  <c r="P48" i="14"/>
  <c r="P44" i="14"/>
  <c r="P60" i="14"/>
  <c r="P68" i="14"/>
  <c r="P76" i="14"/>
  <c r="P61" i="14"/>
  <c r="P46" i="14"/>
  <c r="P54" i="14"/>
  <c r="P62" i="14"/>
  <c r="P78" i="14"/>
  <c r="P72" i="14"/>
  <c r="P56" i="14"/>
  <c r="P55" i="14"/>
  <c r="Q53" i="14"/>
  <c r="Q43" i="14"/>
  <c r="Q51" i="14"/>
  <c r="Q83" i="14"/>
  <c r="Q59" i="14"/>
  <c r="Q45" i="14"/>
  <c r="Q61" i="14"/>
  <c r="Q69" i="14"/>
  <c r="Q77" i="14"/>
  <c r="Q47" i="14"/>
  <c r="Q55" i="14"/>
  <c r="Q63" i="14"/>
  <c r="Q79" i="14"/>
  <c r="Q75" i="14"/>
  <c r="P57" i="14"/>
  <c r="P75" i="14"/>
  <c r="Q73" i="14"/>
  <c r="P45" i="14"/>
  <c r="Q82" i="14"/>
  <c r="P71" i="14"/>
  <c r="Q49" i="14"/>
  <c r="Q62" i="14"/>
  <c r="P53" i="14"/>
  <c r="P65" i="14"/>
  <c r="P84" i="14"/>
  <c r="Q50" i="14"/>
  <c r="P47" i="14"/>
  <c r="P79" i="14"/>
  <c r="Q44" i="14"/>
  <c r="P67" i="14"/>
  <c r="D26" i="14"/>
  <c r="D42" i="14"/>
  <c r="D58" i="14"/>
  <c r="D78" i="14"/>
  <c r="D51" i="14"/>
  <c r="D67" i="14"/>
  <c r="D53" i="14"/>
  <c r="P66" i="14"/>
  <c r="P77" i="14"/>
  <c r="D36" i="14"/>
  <c r="D71" i="14"/>
  <c r="D70" i="14"/>
  <c r="D79" i="14"/>
  <c r="P51" i="14"/>
  <c r="P83" i="14"/>
  <c r="P73" i="14"/>
  <c r="D41" i="14"/>
  <c r="D75" i="14"/>
  <c r="D83" i="14"/>
  <c r="D23" i="14"/>
  <c r="D80" i="14"/>
  <c r="D37" i="14"/>
  <c r="D61" i="14"/>
  <c r="D77" i="14"/>
  <c r="P63" i="14"/>
  <c r="D45" i="14"/>
  <c r="D33" i="14"/>
  <c r="P69" i="14"/>
  <c r="D82" i="14"/>
  <c r="D44" i="14"/>
  <c r="D40" i="14"/>
  <c r="P59" i="14"/>
  <c r="P64" i="14"/>
  <c r="P80" i="14"/>
  <c r="D35" i="14"/>
  <c r="D24" i="14"/>
  <c r="D29" i="14"/>
  <c r="P70" i="14"/>
  <c r="N10" i="14"/>
  <c r="N8" i="14"/>
  <c r="N9" i="14"/>
  <c r="O9" i="14"/>
  <c r="G9" i="14" s="1"/>
  <c r="O10" i="14"/>
  <c r="G10" i="14" s="1"/>
  <c r="O8" i="14"/>
  <c r="G8" i="14" s="1"/>
  <c r="D8" i="14"/>
  <c r="C9" i="14"/>
  <c r="D9" i="14"/>
  <c r="P8" i="14" l="1"/>
  <c r="H8" i="14" s="1"/>
  <c r="E9" i="14" s="1"/>
  <c r="Q81" i="14"/>
  <c r="Q78" i="14"/>
  <c r="Q58" i="14"/>
  <c r="Q65" i="14"/>
  <c r="Q67" i="14"/>
  <c r="Q60" i="14"/>
  <c r="Q85" i="14"/>
  <c r="Q46" i="14"/>
  <c r="Q74" i="14"/>
  <c r="Q84" i="14"/>
  <c r="Q80" i="14"/>
  <c r="Q66" i="14"/>
  <c r="Q52" i="14"/>
  <c r="Q48" i="14"/>
  <c r="Q54" i="14"/>
  <c r="Q70" i="14"/>
  <c r="Q68" i="14"/>
  <c r="Q72" i="14"/>
  <c r="Q64" i="14"/>
  <c r="Q8" i="14"/>
  <c r="F8" i="14" s="1"/>
  <c r="Q71" i="14"/>
  <c r="Q76" i="14"/>
  <c r="C10" i="14"/>
  <c r="D10" i="14"/>
  <c r="C8" i="14"/>
  <c r="P9" i="14" l="1"/>
  <c r="Q9" i="14"/>
  <c r="F9" i="14" s="1"/>
  <c r="R8" i="14"/>
  <c r="R9" i="14" l="1"/>
  <c r="H9" i="14"/>
  <c r="E10" i="14" s="1"/>
  <c r="P10" i="14"/>
  <c r="Q10" i="14"/>
  <c r="F10" i="14" l="1"/>
  <c r="R10" i="14"/>
  <c r="H10" i="14"/>
  <c r="E11" i="14" s="1"/>
  <c r="P11" i="14"/>
  <c r="Q11" i="14"/>
  <c r="F11" i="14" s="1"/>
  <c r="R11" i="14" l="1"/>
  <c r="H11" i="14"/>
  <c r="E12" i="14" s="1"/>
  <c r="P12" i="14"/>
  <c r="Q12" i="14"/>
  <c r="H12" i="14" l="1"/>
  <c r="E13" i="14" s="1"/>
  <c r="P13" i="14"/>
  <c r="Q13" i="14"/>
  <c r="F12" i="14"/>
  <c r="R12" i="14"/>
  <c r="F13" i="14" l="1"/>
  <c r="H13" i="14"/>
  <c r="E14" i="14" s="1"/>
  <c r="P14" i="14"/>
  <c r="Q14" i="14"/>
  <c r="R13" i="14"/>
  <c r="H14" i="14" l="1"/>
  <c r="E15" i="14" s="1"/>
  <c r="P15" i="14"/>
  <c r="Q15" i="14"/>
  <c r="F15" i="14" s="1"/>
  <c r="F14" i="14"/>
  <c r="R14" i="14"/>
  <c r="H15" i="14" l="1"/>
  <c r="E16" i="14" s="1"/>
  <c r="P16" i="14"/>
  <c r="Q16" i="14"/>
  <c r="R16" i="14" s="1"/>
  <c r="R15" i="14"/>
  <c r="F16" i="14" l="1"/>
  <c r="H16" i="14"/>
  <c r="E17" i="14" s="1"/>
  <c r="Q17" i="14"/>
  <c r="P17" i="14"/>
  <c r="F17" i="14" l="1"/>
  <c r="R17" i="14"/>
  <c r="H17" i="14"/>
  <c r="E18" i="14" s="1"/>
  <c r="P18" i="14"/>
  <c r="Q18" i="14"/>
  <c r="F18" i="14" l="1"/>
  <c r="R18" i="14"/>
  <c r="H18" i="14"/>
  <c r="E19" i="14" s="1"/>
  <c r="P19" i="14"/>
  <c r="Q19" i="14"/>
  <c r="H19" i="14" l="1"/>
  <c r="E20" i="14" s="1"/>
  <c r="P20" i="14"/>
  <c r="Q20" i="14"/>
  <c r="F19" i="14"/>
  <c r="R19" i="14"/>
  <c r="H20" i="14" l="1"/>
  <c r="E21" i="14" s="1"/>
  <c r="P21" i="14"/>
  <c r="Q21" i="14"/>
  <c r="F20" i="14"/>
  <c r="R20" i="14"/>
  <c r="H21" i="14" l="1"/>
  <c r="E22" i="14" s="1"/>
  <c r="P22" i="14"/>
  <c r="Q22" i="14"/>
  <c r="F21" i="14"/>
  <c r="R21" i="14"/>
  <c r="H22" i="14" l="1"/>
  <c r="E23" i="14" s="1"/>
  <c r="P23" i="14"/>
  <c r="Q23" i="14"/>
  <c r="F22" i="14"/>
  <c r="R22" i="14"/>
  <c r="F23" i="14" l="1"/>
  <c r="R23" i="14"/>
  <c r="H23" i="14"/>
  <c r="E24" i="14" s="1"/>
  <c r="P24" i="14"/>
  <c r="Q24" i="14"/>
  <c r="F24" i="14" l="1"/>
  <c r="R24" i="14"/>
  <c r="H24" i="14"/>
  <c r="E25" i="14" s="1"/>
  <c r="P25" i="14"/>
  <c r="Q25" i="14"/>
  <c r="F25" i="14" l="1"/>
  <c r="R25" i="14"/>
  <c r="H25" i="14"/>
  <c r="E26" i="14" s="1"/>
  <c r="P26" i="14"/>
  <c r="Q26" i="14"/>
  <c r="F26" i="14" l="1"/>
  <c r="R26" i="14"/>
  <c r="H26" i="14"/>
  <c r="E27" i="14" s="1"/>
  <c r="P27" i="14"/>
  <c r="Q27" i="14"/>
  <c r="F27" i="14" l="1"/>
  <c r="R27" i="14"/>
  <c r="H27" i="14"/>
  <c r="E28" i="14" s="1"/>
  <c r="P28" i="14"/>
  <c r="Q28" i="14"/>
  <c r="F28" i="14" l="1"/>
  <c r="R28" i="14"/>
  <c r="H28" i="14"/>
  <c r="E29" i="14" s="1"/>
  <c r="P29" i="14"/>
  <c r="Q29" i="14"/>
  <c r="F29" i="14" l="1"/>
  <c r="R29" i="14"/>
  <c r="H29" i="14"/>
  <c r="E30" i="14" s="1"/>
  <c r="P30" i="14"/>
  <c r="Q30" i="14"/>
  <c r="F30" i="14" l="1"/>
  <c r="R30" i="14"/>
  <c r="H30" i="14"/>
  <c r="E31" i="14" s="1"/>
  <c r="P31" i="14"/>
  <c r="Q31" i="14"/>
  <c r="F31" i="14" l="1"/>
  <c r="R31" i="14"/>
  <c r="H31" i="14"/>
  <c r="E32" i="14" s="1"/>
  <c r="P32" i="14"/>
  <c r="Q32" i="14"/>
  <c r="F32" i="14" l="1"/>
  <c r="R32" i="14"/>
  <c r="H32" i="14"/>
  <c r="E33" i="14" s="1"/>
  <c r="P33" i="14"/>
  <c r="Q33" i="14"/>
  <c r="F33" i="14" l="1"/>
  <c r="R33" i="14"/>
  <c r="H33" i="14"/>
  <c r="E34" i="14" s="1"/>
  <c r="P34" i="14"/>
  <c r="Q34" i="14"/>
  <c r="H34" i="14" l="1"/>
  <c r="E35" i="14" s="1"/>
  <c r="P35" i="14"/>
  <c r="Q35" i="14"/>
  <c r="F34" i="14"/>
  <c r="R34" i="14"/>
  <c r="H35" i="14" l="1"/>
  <c r="E36" i="14" s="1"/>
  <c r="P36" i="14"/>
  <c r="Q36" i="14"/>
  <c r="F35" i="14"/>
  <c r="R35" i="14"/>
  <c r="H36" i="14" l="1"/>
  <c r="E37" i="14" s="1"/>
  <c r="Q37" i="14"/>
  <c r="R37" i="14" s="1"/>
  <c r="P37" i="14"/>
  <c r="F36" i="14"/>
  <c r="R36" i="14"/>
  <c r="H37" i="14" l="1"/>
  <c r="E38" i="14" s="1"/>
  <c r="P38" i="14"/>
  <c r="Q38" i="14"/>
  <c r="F38" i="14" l="1"/>
  <c r="R38" i="14"/>
  <c r="H38" i="14"/>
  <c r="E39" i="14" s="1"/>
  <c r="P39" i="14"/>
  <c r="Q39" i="14"/>
  <c r="F39" i="14" l="1"/>
  <c r="R39" i="14"/>
  <c r="H39" i="14"/>
  <c r="E40" i="14" s="1"/>
  <c r="P40" i="14"/>
  <c r="Q40" i="14"/>
  <c r="H40" i="14" l="1"/>
  <c r="E41" i="14" s="1"/>
  <c r="P41" i="14"/>
  <c r="Q41" i="14"/>
  <c r="F40" i="14"/>
  <c r="R40" i="14"/>
  <c r="F41" i="14" l="1"/>
  <c r="R41" i="14"/>
  <c r="H41" i="14"/>
  <c r="E42" i="14" s="1"/>
  <c r="P42" i="14"/>
  <c r="H42" i="14" s="1"/>
  <c r="Q42" i="14"/>
  <c r="F42" i="14" l="1"/>
  <c r="G2" i="14" s="1"/>
  <c r="R42" i="14"/>
  <c r="R69" i="14"/>
  <c r="R53" i="14"/>
  <c r="R70" i="14"/>
  <c r="R46" i="14"/>
  <c r="R62" i="14"/>
  <c r="R75" i="14"/>
  <c r="R83" i="14"/>
  <c r="R54" i="14"/>
  <c r="R67" i="14"/>
  <c r="R76" i="14"/>
  <c r="R80" i="14"/>
  <c r="R77" i="14"/>
  <c r="R72" i="14"/>
  <c r="R58" i="14"/>
  <c r="R57" i="14"/>
  <c r="R45" i="14"/>
  <c r="R52" i="14"/>
  <c r="R50" i="14"/>
  <c r="R74" i="14"/>
  <c r="R68" i="14"/>
  <c r="R78" i="14"/>
  <c r="R61" i="14"/>
  <c r="R44" i="14"/>
  <c r="R85" i="14"/>
  <c r="R47" i="14"/>
  <c r="R48" i="14"/>
  <c r="R71" i="14"/>
  <c r="R51" i="14"/>
  <c r="R56" i="14"/>
  <c r="R59" i="14"/>
  <c r="R60" i="14"/>
  <c r="R55" i="14"/>
  <c r="R63" i="14"/>
  <c r="R64" i="14"/>
  <c r="R82" i="14"/>
  <c r="R49" i="14"/>
  <c r="R84" i="14"/>
  <c r="R81" i="14"/>
  <c r="R66" i="14"/>
  <c r="R43" i="14"/>
  <c r="R65" i="14"/>
  <c r="R79" i="14"/>
  <c r="R73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9AA5F6E-377D-407F-AFBB-014213C301D1}" keepAlive="1" name="Query - pub?gid=0&amp;single=true&amp;output=csv" description="Connection to the 'pub?gid=0&amp;single=true&amp;output=csv' query in the workbook." type="5" refreshedVersion="7" background="1" saveData="1">
    <dbPr connection="Provider=Microsoft.Mashup.OleDb.1;Data Source=$Workbook$;Location=&quot;pub?gid=0&amp;single=true&amp;output=csv&quot;;Extended Properties=&quot;&quot;" command="SELECT * FROM [pub?gid=0&amp;single=true&amp;output=csv]"/>
  </connection>
  <connection id="2" xr16:uid="{196B4243-BA42-4B30-A006-288EEBAAFD6C}" keepAlive="1" name="Query - pub?gid=0&amp;single=true&amp;output=csv (2)" description="Connection to the 'pub?gid=0&amp;single=true&amp;output=csv (2)' query in the workbook." type="5" refreshedVersion="7" background="1" saveData="1">
    <dbPr connection="Provider=Microsoft.Mashup.OleDb.1;Data Source=$Workbook$;Location=&quot;pub?gid=0&amp;single=true&amp;output=csv (2)&quot;;Extended Properties=&quot;&quot;" command="SELECT * FROM [pub?gid=0&amp;single=true&amp;output=csv (2)]"/>
  </connection>
</connections>
</file>

<file path=xl/sharedStrings.xml><?xml version="1.0" encoding="utf-8"?>
<sst xmlns="http://schemas.openxmlformats.org/spreadsheetml/2006/main" count="494" uniqueCount="320">
  <si>
    <t>Lonestar Speedway</t>
  </si>
  <si>
    <t>Kilgore</t>
  </si>
  <si>
    <t>Winona</t>
  </si>
  <si>
    <t>Xtreme Raceway Park</t>
  </si>
  <si>
    <t>Gladwater</t>
  </si>
  <si>
    <t>Burleson</t>
  </si>
  <si>
    <t>Kennedale Speedway Park</t>
  </si>
  <si>
    <t>Yello Belly Drag Strip</t>
  </si>
  <si>
    <t>Grand Prairie</t>
  </si>
  <si>
    <t>Winnsboro Kart Speedway</t>
  </si>
  <si>
    <t>Winnsboro</t>
  </si>
  <si>
    <t>Texas Motor Speedway</t>
  </si>
  <si>
    <t>Boyd Raceway</t>
  </si>
  <si>
    <t>Boyd</t>
  </si>
  <si>
    <t>Alvord</t>
  </si>
  <si>
    <t>Eagles Canyon Raceway</t>
  </si>
  <si>
    <t>Monarch Motor Speedway</t>
  </si>
  <si>
    <t>Seven Points</t>
  </si>
  <si>
    <t>Caddo Mills</t>
  </si>
  <si>
    <t>Devil's Bowl Speedway</t>
  </si>
  <si>
    <t>Mesquite</t>
  </si>
  <si>
    <t>Grayson County Speedway</t>
  </si>
  <si>
    <t>Bells</t>
  </si>
  <si>
    <t>D&amp;D Hobby Raceway</t>
  </si>
  <si>
    <t>Athens</t>
  </si>
  <si>
    <t>Gilmer</t>
  </si>
  <si>
    <t>Wortham</t>
  </si>
  <si>
    <t>Latitude</t>
  </si>
  <si>
    <t>Longitude</t>
  </si>
  <si>
    <t>Little River Dragway</t>
  </si>
  <si>
    <t>Pine Valley Raceway </t>
  </si>
  <si>
    <t>Cedar Creek Dragway </t>
  </si>
  <si>
    <t>Big Country Raceway </t>
  </si>
  <si>
    <t xml:space="preserve">Buffalo Gap </t>
  </si>
  <si>
    <t xml:space="preserve">Albany </t>
  </si>
  <si>
    <t xml:space="preserve">Bailey </t>
  </si>
  <si>
    <t xml:space="preserve">Barry </t>
  </si>
  <si>
    <t xml:space="preserve">Van Alstyne </t>
  </si>
  <si>
    <t xml:space="preserve">Argyle </t>
  </si>
  <si>
    <t xml:space="preserve">Weatherford </t>
  </si>
  <si>
    <t xml:space="preserve">Menard </t>
  </si>
  <si>
    <t xml:space="preserve">Archer City </t>
  </si>
  <si>
    <t xml:space="preserve">Throckmorton </t>
  </si>
  <si>
    <t xml:space="preserve">Mt Vernon </t>
  </si>
  <si>
    <t xml:space="preserve">Tyler </t>
  </si>
  <si>
    <t xml:space="preserve">Decatur </t>
  </si>
  <si>
    <t xml:space="preserve">Coleman </t>
  </si>
  <si>
    <t xml:space="preserve">Waco </t>
  </si>
  <si>
    <t xml:space="preserve">San Saba </t>
  </si>
  <si>
    <t xml:space="preserve">Lancaster </t>
  </si>
  <si>
    <t xml:space="preserve">Jarrell </t>
  </si>
  <si>
    <t xml:space="preserve">Glen Rose </t>
  </si>
  <si>
    <t>Madisonville</t>
  </si>
  <si>
    <t>Corrigan</t>
  </si>
  <si>
    <t>ATW01</t>
  </si>
  <si>
    <t>Waco</t>
  </si>
  <si>
    <t>DWD01</t>
  </si>
  <si>
    <t>Denton</t>
  </si>
  <si>
    <t>DWG02</t>
  </si>
  <si>
    <t>DWH04</t>
  </si>
  <si>
    <t>Hallsville</t>
  </si>
  <si>
    <t>DWL05</t>
  </si>
  <si>
    <t>DWP07</t>
  </si>
  <si>
    <t>Paris</t>
  </si>
  <si>
    <t>DWS08</t>
  </si>
  <si>
    <t>KTR03</t>
  </si>
  <si>
    <t>Rhome</t>
  </si>
  <si>
    <t>KTW04</t>
  </si>
  <si>
    <t>KTW05</t>
  </si>
  <si>
    <t>MSC04</t>
  </si>
  <si>
    <t>Cresson</t>
  </si>
  <si>
    <t>MSE07</t>
  </si>
  <si>
    <t>MXA01</t>
  </si>
  <si>
    <t>MXD02</t>
  </si>
  <si>
    <t>MXG05</t>
  </si>
  <si>
    <t>MXW09</t>
  </si>
  <si>
    <t>RCS03</t>
  </si>
  <si>
    <t>Southa</t>
  </si>
  <si>
    <t>RWA01</t>
  </si>
  <si>
    <t>Abilene</t>
  </si>
  <si>
    <t>RWA02</t>
  </si>
  <si>
    <t>RWB04</t>
  </si>
  <si>
    <t>Burke</t>
  </si>
  <si>
    <t>RWB06</t>
  </si>
  <si>
    <t>RWC07</t>
  </si>
  <si>
    <t>RWF10</t>
  </si>
  <si>
    <t>Ferris</t>
  </si>
  <si>
    <t>RWK13</t>
  </si>
  <si>
    <t>Kennedale</t>
  </si>
  <si>
    <t>RWS20</t>
  </si>
  <si>
    <t>Slidell</t>
  </si>
  <si>
    <t>RWT21</t>
  </si>
  <si>
    <t>RWW22</t>
  </si>
  <si>
    <t>SWA04</t>
  </si>
  <si>
    <t>SWB07</t>
  </si>
  <si>
    <t>SWB08</t>
  </si>
  <si>
    <t>SWE12</t>
  </si>
  <si>
    <t>Ennis</t>
  </si>
  <si>
    <t>SWF13</t>
  </si>
  <si>
    <t>Fort Worth</t>
  </si>
  <si>
    <t>SWG16</t>
  </si>
  <si>
    <t>SWG17</t>
  </si>
  <si>
    <t>SWK19</t>
  </si>
  <si>
    <t>SWK20</t>
  </si>
  <si>
    <t>SWM25</t>
  </si>
  <si>
    <t>SWN26</t>
  </si>
  <si>
    <t>New Boston</t>
  </si>
  <si>
    <t>SWS30</t>
  </si>
  <si>
    <t>Stephenville</t>
  </si>
  <si>
    <t>SWW31</t>
  </si>
  <si>
    <t>Wichita Falls</t>
  </si>
  <si>
    <t>SWW32</t>
  </si>
  <si>
    <t>SWW33</t>
  </si>
  <si>
    <t>SWW34</t>
  </si>
  <si>
    <t>PITA1</t>
  </si>
  <si>
    <t>PITA3</t>
  </si>
  <si>
    <t>PITA4</t>
  </si>
  <si>
    <t>PITB1</t>
  </si>
  <si>
    <t>PITB2</t>
  </si>
  <si>
    <t>PITB8</t>
  </si>
  <si>
    <t>PITC1</t>
  </si>
  <si>
    <t>PITC2</t>
  </si>
  <si>
    <t>PITD1</t>
  </si>
  <si>
    <t>PITD2</t>
  </si>
  <si>
    <t>PITG2</t>
  </si>
  <si>
    <t>PITJ1</t>
  </si>
  <si>
    <t>PITL1</t>
  </si>
  <si>
    <t>PITM1</t>
  </si>
  <si>
    <t>PITM6</t>
  </si>
  <si>
    <t>PITM7</t>
  </si>
  <si>
    <t>PITS3</t>
  </si>
  <si>
    <t>PITT1</t>
  </si>
  <si>
    <t>PITT2</t>
  </si>
  <si>
    <t>PITV1</t>
  </si>
  <si>
    <t>PITW1</t>
  </si>
  <si>
    <t>PITW2</t>
  </si>
  <si>
    <t>Outlaw Gas Station - Glenrose</t>
  </si>
  <si>
    <t>NTK North Texas Karters</t>
  </si>
  <si>
    <t>Heart O' Texas Coliseum</t>
  </si>
  <si>
    <t>Hallsville Dragway - The Highlands</t>
  </si>
  <si>
    <t>Paris Drag Strip</t>
  </si>
  <si>
    <t>KAM Kartway - Rhome</t>
  </si>
  <si>
    <t>Heart Of Texas Kart Club</t>
  </si>
  <si>
    <t>Motorsport Ranch - Cresson</t>
  </si>
  <si>
    <t>Texas Motorplex - Ennis</t>
  </si>
  <si>
    <t>Athens MX Park</t>
  </si>
  <si>
    <t>Sulphur River Trails ATV Park</t>
  </si>
  <si>
    <t>Barnwell Mountain ORV Park</t>
  </si>
  <si>
    <t>Freestone Raceway MX</t>
  </si>
  <si>
    <t>Sinclair Gas Station - Albany</t>
  </si>
  <si>
    <t>Mobil Gas - Archer City</t>
  </si>
  <si>
    <t>Argyle Yogurt Station - Argyle</t>
  </si>
  <si>
    <t>Abandoned Station - Bailey</t>
  </si>
  <si>
    <t>Longhorn Propane - Barry</t>
  </si>
  <si>
    <t>Magnolia Station - Buffalo Gap</t>
  </si>
  <si>
    <t>Sinclair Bakery - Coleman</t>
  </si>
  <si>
    <t>Abandoned Station - Corrigan</t>
  </si>
  <si>
    <t>Eagles Station Gulf - Decatur</t>
  </si>
  <si>
    <t>Petrified Wood Station - Decatur</t>
  </si>
  <si>
    <t>Mobile Gas - Jarrell</t>
  </si>
  <si>
    <t>Sno Palace - Lancaster</t>
  </si>
  <si>
    <t>Humble Station - Madisonville</t>
  </si>
  <si>
    <t>Sinclair Station - Menard</t>
  </si>
  <si>
    <t>Abandoned Station - Mt Vernon</t>
  </si>
  <si>
    <t>Humble Oils - San Saba</t>
  </si>
  <si>
    <t>Abandoned Station - Throckmorton</t>
  </si>
  <si>
    <t>Kerr McGee - Tyler</t>
  </si>
  <si>
    <t>Abandoned Station - Van Alstyne</t>
  </si>
  <si>
    <t>Gulf Station - Waco</t>
  </si>
  <si>
    <t>Phillips 66 - Weatherford</t>
  </si>
  <si>
    <t>Oak Hill Raceway</t>
  </si>
  <si>
    <t>I-30 Dragway</t>
  </si>
  <si>
    <t>Texas Raceway</t>
  </si>
  <si>
    <t>Texarkana 67 Speedway</t>
  </si>
  <si>
    <t>Rose Bowl Speedway</t>
  </si>
  <si>
    <t>Abilene Speedway</t>
  </si>
  <si>
    <t>DFW / RCRCNT Raceway</t>
  </si>
  <si>
    <t>Big O Speedway</t>
  </si>
  <si>
    <t>Fred Lobster International Speedway &amp; Fireworks Stand</t>
  </si>
  <si>
    <t>Super Bowl Speedway</t>
  </si>
  <si>
    <t>201 Speedway</t>
  </si>
  <si>
    <t>281 Speedway</t>
  </si>
  <si>
    <t>Texoma Motor Speedway</t>
  </si>
  <si>
    <t>Bellmead Speedway</t>
  </si>
  <si>
    <t>4601 Bosque Blvd</t>
  </si>
  <si>
    <t>3728 Memory Ln</t>
  </si>
  <si>
    <t>4702 E Main St</t>
  </si>
  <si>
    <t>FM 450 &amp; Highland Blvd</t>
  </si>
  <si>
    <t>13550 TX-95</t>
  </si>
  <si>
    <t>Holland</t>
  </si>
  <si>
    <t>4369 US 82</t>
  </si>
  <si>
    <t>12100 Co Rd 2139</t>
  </si>
  <si>
    <t>4746 E TX-114</t>
  </si>
  <si>
    <t>7300 Karl May Dr</t>
  </si>
  <si>
    <t>1619 CR SE 4340</t>
  </si>
  <si>
    <t>US 377 &amp; Performance Ct</t>
  </si>
  <si>
    <t>7500 US 287</t>
  </si>
  <si>
    <t>3898 CR 3711</t>
  </si>
  <si>
    <t>3131 FM 1252</t>
  </si>
  <si>
    <t>FM 196 &amp; CR 17300</t>
  </si>
  <si>
    <t>Cunningham</t>
  </si>
  <si>
    <t>6284 TX-155</t>
  </si>
  <si>
    <t>147 PR 994</t>
  </si>
  <si>
    <t>256 S Main St</t>
  </si>
  <si>
    <t>103 N Center St</t>
  </si>
  <si>
    <t>500 US 377</t>
  </si>
  <si>
    <t>206 S Main St</t>
  </si>
  <si>
    <t>100 S Houston St</t>
  </si>
  <si>
    <t>500 Elm St</t>
  </si>
  <si>
    <t>108 W Walnut St</t>
  </si>
  <si>
    <t>US 59 &amp; W Ben Franklin St</t>
  </si>
  <si>
    <t>402 W Main St</t>
  </si>
  <si>
    <t>900 S Hwy 287 Bus</t>
  </si>
  <si>
    <t>Old US 67 &amp; Outlaw Station Rd</t>
  </si>
  <si>
    <t>12933 S IH 35</t>
  </si>
  <si>
    <t>112 S Dallas Ave</t>
  </si>
  <si>
    <t>856 FM 2289</t>
  </si>
  <si>
    <t>121 Bevans St</t>
  </si>
  <si>
    <t>201 Holbrook St</t>
  </si>
  <si>
    <t>US 190 &amp; S Live Oak St</t>
  </si>
  <si>
    <t>401 S Minter Ave</t>
  </si>
  <si>
    <t>126 E Elm St</t>
  </si>
  <si>
    <t>306 S Waco St</t>
  </si>
  <si>
    <t>1424 Washington Ave</t>
  </si>
  <si>
    <t>122 Fort Worth Hwy</t>
  </si>
  <si>
    <t>19000 TX-56</t>
  </si>
  <si>
    <t>5601 W Stamford St</t>
  </si>
  <si>
    <t>1636 CR 1270</t>
  </si>
  <si>
    <t>FM 2497, 4.7 miles south of TX-94</t>
  </si>
  <si>
    <t>376 Raceway Ln</t>
  </si>
  <si>
    <t>5326 FM 1565</t>
  </si>
  <si>
    <t>1800 S I-45</t>
  </si>
  <si>
    <t>3800 Kennedale New Hope Rd</t>
  </si>
  <si>
    <t>7629 FM 51</t>
  </si>
  <si>
    <t>16041 US 67</t>
  </si>
  <si>
    <t>18151 FM 1252</t>
  </si>
  <si>
    <t>6825 US 80 W</t>
  </si>
  <si>
    <t>12472 Rendon Rd</t>
  </si>
  <si>
    <t>171 Busby Ln</t>
  </si>
  <si>
    <t>3118 FM 85</t>
  </si>
  <si>
    <t>3545 Lone Star Cir</t>
  </si>
  <si>
    <t>23843 CR 374</t>
  </si>
  <si>
    <t>437 FM 1903</t>
  </si>
  <si>
    <t>Greenville</t>
  </si>
  <si>
    <t>6727 Hudson Village Creek</t>
  </si>
  <si>
    <t>1711 Lawson Rd</t>
  </si>
  <si>
    <t>FM 3003 &amp; Daniels Chapel Rd</t>
  </si>
  <si>
    <t>7715 US 281</t>
  </si>
  <si>
    <t>7567 Seymour Hwy</t>
  </si>
  <si>
    <t>648 Selby Ln</t>
  </si>
  <si>
    <t>784 N McLennan Dr</t>
  </si>
  <si>
    <t>Elm Mott</t>
  </si>
  <si>
    <t>1633 FM 369</t>
  </si>
  <si>
    <t>Address</t>
  </si>
  <si>
    <t>City</t>
  </si>
  <si>
    <t>Availability</t>
  </si>
  <si>
    <t>anytime</t>
  </si>
  <si>
    <t>daylight only</t>
  </si>
  <si>
    <t>Take a photograph of the marker produced by the Texas State Technical College on the corner of the coliseum.</t>
  </si>
  <si>
    <t>Take a picture of the NTK billboard.</t>
  </si>
  <si>
    <t>Take a picture of the Yello Belly billboard.</t>
  </si>
  <si>
    <t>Take a picture of the sign reading "The Highlands" at the entrance to the residential street.</t>
  </si>
  <si>
    <t>Take a picture of the Little River Dragway billboard.</t>
  </si>
  <si>
    <t>Take a picture of the Paris Dragstrip sign.</t>
  </si>
  <si>
    <t>Take a picture of the sign for the Cedar Creek Dragway.</t>
  </si>
  <si>
    <t>Take a picture of the sign for KAM Kartway.</t>
  </si>
  <si>
    <t>Take a picture of the kart track with the "Pit Pass Required" sign in the foreground.</t>
  </si>
  <si>
    <t>Take a picture of the sign for the Winnsboro Kary Speedway.</t>
  </si>
  <si>
    <t>Take a picture of the sign for Motorsport Ranch.</t>
  </si>
  <si>
    <t>Take a picture of the sign for Texas Motorplex.</t>
  </si>
  <si>
    <t>Take a picture of the sign for Athens MX Park.</t>
  </si>
  <si>
    <t>Take a picture of the sign for Sulphur River Trails ATV Park.</t>
  </si>
  <si>
    <t>Take a picture of the sign for Barnwell Mountain ORV Park.</t>
  </si>
  <si>
    <t>On the road to the race park is a sign asking you to check in on Facebook for the Freestone MX park.  Take a picture of this sign OR anything that says Freestone MX Park.</t>
  </si>
  <si>
    <t>Take a picture of the old gas station.</t>
  </si>
  <si>
    <t>Take a picture of the sign for D&amp;D Hobby Shop.</t>
  </si>
  <si>
    <t>Take a picture of the sign for the Big Country Race Way.</t>
  </si>
  <si>
    <t>Take a picture of the sign for Oak Hill Raceway.</t>
  </si>
  <si>
    <t>Since the gate will most likely be closed, get a picture with the main race building in the background OR anything there which says Pine Valley Raceway.</t>
  </si>
  <si>
    <t>Take a picture of the Boyd Raceway sign.</t>
  </si>
  <si>
    <t>Take a picture of the sign on the gate with the I-30 Dragway logo.</t>
  </si>
  <si>
    <t>Take a picture of the Xtreme Raceway Park sign.</t>
  </si>
  <si>
    <t>Take a picture of the Texas Raceway sign.</t>
  </si>
  <si>
    <t>Take a picture of the Eagles Canyon Raceway sign.</t>
  </si>
  <si>
    <t>Take a picture of the Texarkana 67 Speedway sign.</t>
  </si>
  <si>
    <t>Take a picture of the Rose Bowl Speedway sign.</t>
  </si>
  <si>
    <t>Take a picture of the Abilene Speedway sign.</t>
  </si>
  <si>
    <t>Take a picture of the DFW speedway sign.</t>
  </si>
  <si>
    <t>Take a picture of the Grayson County Speedway sign.</t>
  </si>
  <si>
    <t>Take a picture of the sign for the Big O Speedway.</t>
  </si>
  <si>
    <t>Take a picture of the sign which reads "The Speedway Club".</t>
  </si>
  <si>
    <t>Take a picture of the FRed Lobster Fireworks Stand.</t>
  </si>
  <si>
    <t>Take a picture of the Super Bowl Speedway sign.</t>
  </si>
  <si>
    <t>Take a picture of the sign for the Lonestar Speedway.</t>
  </si>
  <si>
    <t>Take a picture of the sign for the Kennedale Speedway Park.</t>
  </si>
  <si>
    <t>Take a picture of the entrance gate for Devil's Bowl.</t>
  </si>
  <si>
    <t>Take a picture of the sign on the fence which reads 201 Speedway OR anything else on the premises (without trespassing) which reads 201 Speedway.</t>
  </si>
  <si>
    <t>Take a picture of the sign for the 281 Raceway.</t>
  </si>
  <si>
    <t>Take a picture of the Texoma Motor Speedway sign on the side of the ticket shack.</t>
  </si>
  <si>
    <t>Take a picture of the old entry arch for the now-defunct Bellmead Raceway OR get a picture of any identifying sings within the raceway property.  If the gate is closed, do not trespass.</t>
  </si>
  <si>
    <t>Take a picture of the main sign near the entrance.</t>
  </si>
  <si>
    <t>Take a picture of the the 'Monarch' sign on the fuel tank.</t>
  </si>
  <si>
    <t>Texarkana, AR</t>
  </si>
  <si>
    <t>Heart O' Texas Speedway</t>
  </si>
  <si>
    <t>Bonus Code</t>
  </si>
  <si>
    <t>Bonus Name</t>
  </si>
  <si>
    <t>Value</t>
  </si>
  <si>
    <t>App/Den</t>
  </si>
  <si>
    <t>Approved</t>
  </si>
  <si>
    <t>Sequence</t>
  </si>
  <si>
    <t>Points</t>
  </si>
  <si>
    <t>Credits</t>
  </si>
  <si>
    <t>Desc</t>
  </si>
  <si>
    <t>New Credit Value</t>
  </si>
  <si>
    <t>Available Credit</t>
  </si>
  <si>
    <t>Credit</t>
  </si>
  <si>
    <t>Requirement</t>
  </si>
  <si>
    <t>Total Score</t>
  </si>
  <si>
    <t>BonusName</t>
  </si>
  <si>
    <t xml:space="preserve">What is the score helper?  Since the math for the scoring scheme may be a little tricky for some, we made it easy for you.  Simply enter the bonus code IN THE ORDER YOU'LL CLAIM THEM, and the scoring helper does that adding for you.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</si>
</sst>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5" fillId="5" borderId="0" xfId="0" applyFont="1" applyFill="1" applyBorder="1" applyAlignment="1" applyProtection="1">
      <alignment wrapText="1"/>
      <protection hidden="1"/>
    </xf>
    <xf numFmtId="0" fontId="0" fillId="5" borderId="0" xfId="0" applyFill="1" applyBorder="1" applyAlignment="1" applyProtection="1">
      <protection hidden="1"/>
    </xf>
    <xf numFmtId="2" fontId="0" fillId="5" borderId="0" xfId="0" applyNumberFormat="1" applyFill="1" applyBorder="1" applyProtection="1">
      <protection hidden="1"/>
    </xf>
    <xf numFmtId="0" fontId="0" fillId="6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2" borderId="0" xfId="0" applyFill="1" applyBorder="1" applyAlignment="1" applyProtection="1">
      <protection hidden="1"/>
    </xf>
    <xf numFmtId="0" fontId="1" fillId="5" borderId="0" xfId="0" applyFont="1" applyFill="1" applyBorder="1" applyProtection="1"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 wrapText="1"/>
      <protection hidden="1"/>
    </xf>
    <xf numFmtId="0" fontId="0" fillId="4" borderId="0" xfId="0" applyFill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3" borderId="1" xfId="0" applyFill="1" applyBorder="1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/>
    <xf numFmtId="0" fontId="1" fillId="5" borderId="0" xfId="0" applyFont="1" applyFill="1" applyBorder="1" applyAlignment="1" applyProtection="1">
      <alignment wrapText="1"/>
      <protection hidden="1"/>
    </xf>
    <xf numFmtId="0" fontId="5" fillId="5" borderId="0" xfId="0" applyFont="1" applyFill="1" applyBorder="1" applyAlignment="1" applyProtection="1">
      <alignment horizontal="center" wrapText="1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0" fontId="2" fillId="7" borderId="2" xfId="0" applyFont="1" applyFill="1" applyBorder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000F-CCA2-4454-9C25-4D769B3F5C95}">
  <sheetPr codeName="Sheet2"/>
  <dimension ref="A1:J67"/>
  <sheetViews>
    <sheetView tabSelected="1" workbookViewId="0">
      <selection activeCell="A67" sqref="A67:XFD147"/>
    </sheetView>
  </sheetViews>
  <sheetFormatPr defaultRowHeight="14.4" x14ac:dyDescent="0.3"/>
  <cols>
    <col min="1" max="1" width="12.6640625" style="22" customWidth="1"/>
    <col min="2" max="2" width="47.109375" style="22" customWidth="1"/>
    <col min="3" max="3" width="11.88671875" style="23" customWidth="1"/>
    <col min="4" max="4" width="11.6640625" style="23" customWidth="1"/>
    <col min="5" max="5" width="30.33203125" style="22" customWidth="1"/>
    <col min="6" max="6" width="24.88671875" style="22" customWidth="1"/>
    <col min="7" max="7" width="11.5546875" style="22" customWidth="1"/>
    <col min="8" max="8" width="53.44140625" style="22" customWidth="1"/>
    <col min="9" max="9" width="35.77734375" style="22" customWidth="1"/>
    <col min="10" max="16384" width="8.88671875" style="22"/>
  </cols>
  <sheetData>
    <row r="1" spans="1:10" x14ac:dyDescent="0.3">
      <c r="A1" t="s">
        <v>318</v>
      </c>
      <c r="B1" t="s">
        <v>312</v>
      </c>
      <c r="C1" t="s">
        <v>27</v>
      </c>
      <c r="D1" t="s">
        <v>28</v>
      </c>
      <c r="E1" t="s">
        <v>253</v>
      </c>
      <c r="F1" t="s">
        <v>254</v>
      </c>
      <c r="G1" t="s">
        <v>255</v>
      </c>
      <c r="H1" t="s">
        <v>316</v>
      </c>
      <c r="I1" t="s">
        <v>310</v>
      </c>
      <c r="J1" s="22" t="s">
        <v>310</v>
      </c>
    </row>
    <row r="2" spans="1:10" x14ac:dyDescent="0.3">
      <c r="A2" t="s">
        <v>54</v>
      </c>
      <c r="B2" t="s">
        <v>138</v>
      </c>
      <c r="C2">
        <v>31.53764</v>
      </c>
      <c r="D2">
        <v>-97.18665</v>
      </c>
      <c r="E2" t="s">
        <v>184</v>
      </c>
      <c r="F2" t="s">
        <v>55</v>
      </c>
      <c r="G2" t="s">
        <v>256</v>
      </c>
      <c r="H2" t="s">
        <v>258</v>
      </c>
      <c r="I2">
        <v>711</v>
      </c>
      <c r="J2" s="22">
        <f>I2</f>
        <v>711</v>
      </c>
    </row>
    <row r="3" spans="1:10" x14ac:dyDescent="0.3">
      <c r="A3" t="s">
        <v>56</v>
      </c>
      <c r="B3" t="s">
        <v>137</v>
      </c>
      <c r="C3">
        <v>33.312632000000001</v>
      </c>
      <c r="D3">
        <v>-97.179772999999997</v>
      </c>
      <c r="E3" t="s">
        <v>185</v>
      </c>
      <c r="F3" t="s">
        <v>57</v>
      </c>
      <c r="G3" t="s">
        <v>257</v>
      </c>
      <c r="H3" t="s">
        <v>259</v>
      </c>
      <c r="I3">
        <v>210</v>
      </c>
      <c r="J3" s="22">
        <f t="shared" ref="J3:J66" si="0">I3</f>
        <v>210</v>
      </c>
    </row>
    <row r="4" spans="1:10" x14ac:dyDescent="0.3">
      <c r="A4" t="s">
        <v>58</v>
      </c>
      <c r="B4" t="s">
        <v>7</v>
      </c>
      <c r="C4">
        <v>32.749980000000001</v>
      </c>
      <c r="D4">
        <v>-96.932277999999997</v>
      </c>
      <c r="E4" t="s">
        <v>186</v>
      </c>
      <c r="F4" t="s">
        <v>8</v>
      </c>
      <c r="G4" t="s">
        <v>257</v>
      </c>
      <c r="H4" t="s">
        <v>260</v>
      </c>
      <c r="I4">
        <v>170</v>
      </c>
      <c r="J4" s="22">
        <f t="shared" si="0"/>
        <v>170</v>
      </c>
    </row>
    <row r="5" spans="1:10" x14ac:dyDescent="0.3">
      <c r="A5" t="s">
        <v>59</v>
      </c>
      <c r="B5" t="s">
        <v>139</v>
      </c>
      <c r="C5">
        <v>32.534101</v>
      </c>
      <c r="D5">
        <v>-94.588925000000003</v>
      </c>
      <c r="E5" t="s">
        <v>187</v>
      </c>
      <c r="F5" t="s">
        <v>60</v>
      </c>
      <c r="G5" t="s">
        <v>256</v>
      </c>
      <c r="H5" t="s">
        <v>261</v>
      </c>
      <c r="I5">
        <v>419</v>
      </c>
      <c r="J5" s="22">
        <f t="shared" si="0"/>
        <v>419</v>
      </c>
    </row>
    <row r="6" spans="1:10" x14ac:dyDescent="0.3">
      <c r="A6" t="s">
        <v>61</v>
      </c>
      <c r="B6" t="s">
        <v>29</v>
      </c>
      <c r="C6">
        <v>30.959458000000001</v>
      </c>
      <c r="D6">
        <v>-97.348847000000006</v>
      </c>
      <c r="E6" t="s">
        <v>188</v>
      </c>
      <c r="F6" t="s">
        <v>189</v>
      </c>
      <c r="G6" t="s">
        <v>257</v>
      </c>
      <c r="H6" t="s">
        <v>262</v>
      </c>
      <c r="I6">
        <v>247</v>
      </c>
      <c r="J6" s="22">
        <f t="shared" si="0"/>
        <v>247</v>
      </c>
    </row>
    <row r="7" spans="1:10" x14ac:dyDescent="0.3">
      <c r="A7" t="s">
        <v>62</v>
      </c>
      <c r="B7" t="s">
        <v>140</v>
      </c>
      <c r="C7">
        <v>33.663224999999997</v>
      </c>
      <c r="D7">
        <v>-95.423491999999996</v>
      </c>
      <c r="E7" t="s">
        <v>190</v>
      </c>
      <c r="F7" t="s">
        <v>63</v>
      </c>
      <c r="G7" t="s">
        <v>256</v>
      </c>
      <c r="H7" t="s">
        <v>263</v>
      </c>
      <c r="I7">
        <v>372</v>
      </c>
      <c r="J7" s="22">
        <f t="shared" si="0"/>
        <v>372</v>
      </c>
    </row>
    <row r="8" spans="1:10" x14ac:dyDescent="0.3">
      <c r="A8" t="s">
        <v>64</v>
      </c>
      <c r="B8" t="s">
        <v>31</v>
      </c>
      <c r="C8">
        <v>32.327176999999999</v>
      </c>
      <c r="D8">
        <v>-96.266093999999995</v>
      </c>
      <c r="E8" t="s">
        <v>191</v>
      </c>
      <c r="F8" t="s">
        <v>17</v>
      </c>
      <c r="G8" t="s">
        <v>256</v>
      </c>
      <c r="H8" t="s">
        <v>264</v>
      </c>
      <c r="I8">
        <v>237</v>
      </c>
      <c r="J8" s="22">
        <f t="shared" si="0"/>
        <v>237</v>
      </c>
    </row>
    <row r="9" spans="1:10" x14ac:dyDescent="0.3">
      <c r="A9" t="s">
        <v>65</v>
      </c>
      <c r="B9" t="s">
        <v>141</v>
      </c>
      <c r="C9">
        <v>33.059167000000002</v>
      </c>
      <c r="D9">
        <v>-97.486367000000001</v>
      </c>
      <c r="E9" t="s">
        <v>192</v>
      </c>
      <c r="F9" t="s">
        <v>66</v>
      </c>
      <c r="G9" t="s">
        <v>256</v>
      </c>
      <c r="H9" t="s">
        <v>265</v>
      </c>
      <c r="I9">
        <v>186</v>
      </c>
      <c r="J9" s="22">
        <f t="shared" si="0"/>
        <v>186</v>
      </c>
    </row>
    <row r="10" spans="1:10" x14ac:dyDescent="0.3">
      <c r="A10" t="s">
        <v>67</v>
      </c>
      <c r="B10" t="s">
        <v>142</v>
      </c>
      <c r="C10">
        <v>31.604196000000002</v>
      </c>
      <c r="D10">
        <v>-97.213025999999999</v>
      </c>
      <c r="E10" t="s">
        <v>193</v>
      </c>
      <c r="F10" t="s">
        <v>55</v>
      </c>
      <c r="G10" t="s">
        <v>257</v>
      </c>
      <c r="H10" t="s">
        <v>266</v>
      </c>
      <c r="I10">
        <v>405</v>
      </c>
      <c r="J10" s="22">
        <f t="shared" si="0"/>
        <v>405</v>
      </c>
    </row>
    <row r="11" spans="1:10" x14ac:dyDescent="0.3">
      <c r="A11" t="s">
        <v>68</v>
      </c>
      <c r="B11" t="s">
        <v>9</v>
      </c>
      <c r="C11">
        <v>33.008747999999997</v>
      </c>
      <c r="D11">
        <v>-95.222423000000006</v>
      </c>
      <c r="E11" t="s">
        <v>194</v>
      </c>
      <c r="F11" t="s">
        <v>10</v>
      </c>
      <c r="G11" t="s">
        <v>256</v>
      </c>
      <c r="H11" t="s">
        <v>267</v>
      </c>
      <c r="I11">
        <v>357</v>
      </c>
      <c r="J11" s="22">
        <f t="shared" si="0"/>
        <v>357</v>
      </c>
    </row>
    <row r="12" spans="1:10" x14ac:dyDescent="0.3">
      <c r="A12" t="s">
        <v>69</v>
      </c>
      <c r="B12" t="s">
        <v>143</v>
      </c>
      <c r="C12">
        <v>32.524994</v>
      </c>
      <c r="D12">
        <v>-97.623717999999997</v>
      </c>
      <c r="E12" t="s">
        <v>195</v>
      </c>
      <c r="F12" t="s">
        <v>70</v>
      </c>
      <c r="G12" t="s">
        <v>256</v>
      </c>
      <c r="H12" t="s">
        <v>268</v>
      </c>
      <c r="I12">
        <v>197</v>
      </c>
      <c r="J12" s="22">
        <f t="shared" si="0"/>
        <v>197</v>
      </c>
    </row>
    <row r="13" spans="1:10" x14ac:dyDescent="0.3">
      <c r="A13" t="s">
        <v>71</v>
      </c>
      <c r="B13" t="s">
        <v>144</v>
      </c>
      <c r="C13">
        <v>32.327579</v>
      </c>
      <c r="D13">
        <v>-96.716077999999996</v>
      </c>
      <c r="E13" t="s">
        <v>196</v>
      </c>
      <c r="F13" t="s">
        <v>97</v>
      </c>
      <c r="G13" t="s">
        <v>257</v>
      </c>
      <c r="H13" t="s">
        <v>269</v>
      </c>
      <c r="I13">
        <v>198</v>
      </c>
      <c r="J13" s="22">
        <f t="shared" si="0"/>
        <v>198</v>
      </c>
    </row>
    <row r="14" spans="1:10" x14ac:dyDescent="0.3">
      <c r="A14" t="s">
        <v>72</v>
      </c>
      <c r="B14" t="s">
        <v>145</v>
      </c>
      <c r="C14">
        <v>32.252217999999999</v>
      </c>
      <c r="D14">
        <v>-95.809089999999998</v>
      </c>
      <c r="E14" t="s">
        <v>197</v>
      </c>
      <c r="F14" t="s">
        <v>24</v>
      </c>
      <c r="G14" t="s">
        <v>256</v>
      </c>
      <c r="H14" t="s">
        <v>270</v>
      </c>
      <c r="I14">
        <v>285</v>
      </c>
      <c r="J14" s="22">
        <f t="shared" si="0"/>
        <v>285</v>
      </c>
    </row>
    <row r="15" spans="1:10" x14ac:dyDescent="0.3">
      <c r="A15" t="s">
        <v>73</v>
      </c>
      <c r="B15" t="s">
        <v>146</v>
      </c>
      <c r="C15">
        <v>33.426600000000001</v>
      </c>
      <c r="D15">
        <v>-95.344949999999997</v>
      </c>
      <c r="E15" t="s">
        <v>199</v>
      </c>
      <c r="F15" t="s">
        <v>200</v>
      </c>
      <c r="G15" t="s">
        <v>256</v>
      </c>
      <c r="H15" t="s">
        <v>271</v>
      </c>
      <c r="I15">
        <v>364</v>
      </c>
      <c r="J15" s="22">
        <f t="shared" si="0"/>
        <v>364</v>
      </c>
    </row>
    <row r="16" spans="1:10" x14ac:dyDescent="0.3">
      <c r="A16" t="s">
        <v>74</v>
      </c>
      <c r="B16" t="s">
        <v>147</v>
      </c>
      <c r="C16">
        <v>32.800643000000001</v>
      </c>
      <c r="D16">
        <v>-94.875900000000001</v>
      </c>
      <c r="E16" t="s">
        <v>201</v>
      </c>
      <c r="F16" t="s">
        <v>25</v>
      </c>
      <c r="G16" t="s">
        <v>256</v>
      </c>
      <c r="H16" t="s">
        <v>272</v>
      </c>
      <c r="I16">
        <v>390</v>
      </c>
      <c r="J16" s="22">
        <f t="shared" si="0"/>
        <v>390</v>
      </c>
    </row>
    <row r="17" spans="1:10" x14ac:dyDescent="0.3">
      <c r="A17" t="s">
        <v>75</v>
      </c>
      <c r="B17" t="s">
        <v>148</v>
      </c>
      <c r="C17">
        <v>31.809279</v>
      </c>
      <c r="D17">
        <v>-96.388582999999997</v>
      </c>
      <c r="E17" t="s">
        <v>202</v>
      </c>
      <c r="F17" t="s">
        <v>26</v>
      </c>
      <c r="G17" t="s">
        <v>257</v>
      </c>
      <c r="H17" t="s">
        <v>273</v>
      </c>
      <c r="I17">
        <v>247</v>
      </c>
      <c r="J17" s="22">
        <f t="shared" si="0"/>
        <v>247</v>
      </c>
    </row>
    <row r="18" spans="1:10" x14ac:dyDescent="0.3">
      <c r="A18" t="s">
        <v>114</v>
      </c>
      <c r="B18" t="s">
        <v>149</v>
      </c>
      <c r="C18">
        <v>32.72222</v>
      </c>
      <c r="D18">
        <v>-99.297569999999993</v>
      </c>
      <c r="E18" t="s">
        <v>203</v>
      </c>
      <c r="F18" t="s">
        <v>34</v>
      </c>
      <c r="G18" t="s">
        <v>256</v>
      </c>
      <c r="H18" t="s">
        <v>274</v>
      </c>
      <c r="I18">
        <v>337</v>
      </c>
      <c r="J18" s="22">
        <f t="shared" si="0"/>
        <v>337</v>
      </c>
    </row>
    <row r="19" spans="1:10" x14ac:dyDescent="0.3">
      <c r="A19" t="s">
        <v>115</v>
      </c>
      <c r="B19" t="s">
        <v>150</v>
      </c>
      <c r="C19">
        <v>33.595816999999997</v>
      </c>
      <c r="D19">
        <v>-98.625766999999996</v>
      </c>
      <c r="E19" t="s">
        <v>204</v>
      </c>
      <c r="F19" t="s">
        <v>41</v>
      </c>
      <c r="G19" t="s">
        <v>256</v>
      </c>
      <c r="H19" t="s">
        <v>274</v>
      </c>
      <c r="I19">
        <v>388</v>
      </c>
      <c r="J19" s="22">
        <f t="shared" si="0"/>
        <v>388</v>
      </c>
    </row>
    <row r="20" spans="1:10" x14ac:dyDescent="0.3">
      <c r="A20" t="s">
        <v>116</v>
      </c>
      <c r="B20" t="s">
        <v>151</v>
      </c>
      <c r="C20">
        <v>33.12106</v>
      </c>
      <c r="D20">
        <v>-97.185320000000004</v>
      </c>
      <c r="E20" t="s">
        <v>205</v>
      </c>
      <c r="F20" t="s">
        <v>38</v>
      </c>
      <c r="G20" t="s">
        <v>256</v>
      </c>
      <c r="H20" t="s">
        <v>274</v>
      </c>
      <c r="I20">
        <v>638</v>
      </c>
      <c r="J20" s="22">
        <f t="shared" si="0"/>
        <v>638</v>
      </c>
    </row>
    <row r="21" spans="1:10" x14ac:dyDescent="0.3">
      <c r="A21" t="s">
        <v>117</v>
      </c>
      <c r="B21" t="s">
        <v>152</v>
      </c>
      <c r="C21">
        <v>33.43329</v>
      </c>
      <c r="D21">
        <v>-96.165109999999999</v>
      </c>
      <c r="E21" t="s">
        <v>206</v>
      </c>
      <c r="F21" t="s">
        <v>35</v>
      </c>
      <c r="G21" t="s">
        <v>256</v>
      </c>
      <c r="H21" t="s">
        <v>274</v>
      </c>
      <c r="I21">
        <v>416</v>
      </c>
      <c r="J21" s="22">
        <f t="shared" si="0"/>
        <v>416</v>
      </c>
    </row>
    <row r="22" spans="1:10" x14ac:dyDescent="0.3">
      <c r="A22" t="s">
        <v>118</v>
      </c>
      <c r="B22" t="s">
        <v>153</v>
      </c>
      <c r="C22">
        <v>32.099215999999998</v>
      </c>
      <c r="D22">
        <v>-96.636373000000006</v>
      </c>
      <c r="E22" t="s">
        <v>207</v>
      </c>
      <c r="F22" t="s">
        <v>36</v>
      </c>
      <c r="G22" t="s">
        <v>256</v>
      </c>
      <c r="H22" t="s">
        <v>274</v>
      </c>
      <c r="I22">
        <v>695</v>
      </c>
      <c r="J22" s="22">
        <f t="shared" si="0"/>
        <v>695</v>
      </c>
    </row>
    <row r="23" spans="1:10" x14ac:dyDescent="0.3">
      <c r="A23" t="s">
        <v>119</v>
      </c>
      <c r="B23" t="s">
        <v>154</v>
      </c>
      <c r="C23">
        <v>32.286540000000002</v>
      </c>
      <c r="D23">
        <v>-99.827100000000002</v>
      </c>
      <c r="E23" t="s">
        <v>208</v>
      </c>
      <c r="F23" t="s">
        <v>33</v>
      </c>
      <c r="G23" t="s">
        <v>256</v>
      </c>
      <c r="H23" t="s">
        <v>274</v>
      </c>
      <c r="I23">
        <v>360</v>
      </c>
      <c r="J23" s="22">
        <f t="shared" si="0"/>
        <v>360</v>
      </c>
    </row>
    <row r="24" spans="1:10" x14ac:dyDescent="0.3">
      <c r="A24" t="s">
        <v>120</v>
      </c>
      <c r="B24" t="s">
        <v>155</v>
      </c>
      <c r="C24">
        <v>31.827399</v>
      </c>
      <c r="D24">
        <v>-99.423996000000002</v>
      </c>
      <c r="E24" t="s">
        <v>209</v>
      </c>
      <c r="F24" t="s">
        <v>46</v>
      </c>
      <c r="G24" t="s">
        <v>256</v>
      </c>
      <c r="H24" t="s">
        <v>274</v>
      </c>
      <c r="I24">
        <v>287</v>
      </c>
      <c r="J24" s="22">
        <f t="shared" si="0"/>
        <v>287</v>
      </c>
    </row>
    <row r="25" spans="1:10" x14ac:dyDescent="0.3">
      <c r="A25" t="s">
        <v>121</v>
      </c>
      <c r="B25" t="s">
        <v>156</v>
      </c>
      <c r="C25">
        <v>30.999452000000002</v>
      </c>
      <c r="D25">
        <v>-94.827006999999995</v>
      </c>
      <c r="E25" t="s">
        <v>210</v>
      </c>
      <c r="F25" t="s">
        <v>53</v>
      </c>
      <c r="G25" t="s">
        <v>256</v>
      </c>
      <c r="H25" t="s">
        <v>274</v>
      </c>
      <c r="I25">
        <v>640</v>
      </c>
      <c r="J25" s="22">
        <f t="shared" si="0"/>
        <v>640</v>
      </c>
    </row>
    <row r="26" spans="1:10" x14ac:dyDescent="0.3">
      <c r="A26" t="s">
        <v>122</v>
      </c>
      <c r="B26" t="s">
        <v>157</v>
      </c>
      <c r="C26">
        <v>33.234200000000001</v>
      </c>
      <c r="D26">
        <v>-97.589416999999997</v>
      </c>
      <c r="E26" t="s">
        <v>211</v>
      </c>
      <c r="F26" t="s">
        <v>45</v>
      </c>
      <c r="G26" t="s">
        <v>256</v>
      </c>
      <c r="H26" t="s">
        <v>274</v>
      </c>
      <c r="I26">
        <v>296</v>
      </c>
      <c r="J26" s="22">
        <f t="shared" si="0"/>
        <v>296</v>
      </c>
    </row>
    <row r="27" spans="1:10" x14ac:dyDescent="0.3">
      <c r="A27" t="s">
        <v>123</v>
      </c>
      <c r="B27" t="s">
        <v>158</v>
      </c>
      <c r="C27">
        <v>33.228290000000001</v>
      </c>
      <c r="D27">
        <v>-97.578469999999996</v>
      </c>
      <c r="E27" t="s">
        <v>212</v>
      </c>
      <c r="F27" t="s">
        <v>45</v>
      </c>
      <c r="G27" t="s">
        <v>256</v>
      </c>
      <c r="H27" t="s">
        <v>274</v>
      </c>
      <c r="I27">
        <v>296</v>
      </c>
      <c r="J27" s="22">
        <f t="shared" si="0"/>
        <v>296</v>
      </c>
    </row>
    <row r="28" spans="1:10" x14ac:dyDescent="0.3">
      <c r="A28" t="s">
        <v>124</v>
      </c>
      <c r="B28" t="s">
        <v>136</v>
      </c>
      <c r="C28">
        <v>32.247416000000001</v>
      </c>
      <c r="D28">
        <v>-97.730204000000001</v>
      </c>
      <c r="E28" t="s">
        <v>213</v>
      </c>
      <c r="F28" t="s">
        <v>51</v>
      </c>
      <c r="G28" t="s">
        <v>256</v>
      </c>
      <c r="H28" t="s">
        <v>274</v>
      </c>
      <c r="I28">
        <v>971</v>
      </c>
      <c r="J28" s="22">
        <f t="shared" si="0"/>
        <v>971</v>
      </c>
    </row>
    <row r="29" spans="1:10" x14ac:dyDescent="0.3">
      <c r="A29" t="s">
        <v>125</v>
      </c>
      <c r="B29" t="s">
        <v>159</v>
      </c>
      <c r="C29">
        <v>30.826059999999998</v>
      </c>
      <c r="D29">
        <v>-97.604950000000002</v>
      </c>
      <c r="E29" t="s">
        <v>214</v>
      </c>
      <c r="F29" t="s">
        <v>50</v>
      </c>
      <c r="G29" t="s">
        <v>256</v>
      </c>
      <c r="H29" t="s">
        <v>274</v>
      </c>
      <c r="I29">
        <v>362</v>
      </c>
      <c r="J29" s="22">
        <f t="shared" si="0"/>
        <v>362</v>
      </c>
    </row>
    <row r="30" spans="1:10" x14ac:dyDescent="0.3">
      <c r="A30" t="s">
        <v>126</v>
      </c>
      <c r="B30" t="s">
        <v>160</v>
      </c>
      <c r="C30">
        <v>32.591659999999997</v>
      </c>
      <c r="D30">
        <v>-96.756510000000006</v>
      </c>
      <c r="E30" t="s">
        <v>215</v>
      </c>
      <c r="F30" t="s">
        <v>49</v>
      </c>
      <c r="G30" t="s">
        <v>256</v>
      </c>
      <c r="H30" t="s">
        <v>274</v>
      </c>
      <c r="I30">
        <v>272</v>
      </c>
      <c r="J30" s="22">
        <f t="shared" si="0"/>
        <v>272</v>
      </c>
    </row>
    <row r="31" spans="1:10" x14ac:dyDescent="0.3">
      <c r="A31" t="s">
        <v>127</v>
      </c>
      <c r="B31" t="s">
        <v>161</v>
      </c>
      <c r="C31">
        <v>30.949922000000001</v>
      </c>
      <c r="D31">
        <v>-95.911573000000004</v>
      </c>
      <c r="E31" t="s">
        <v>216</v>
      </c>
      <c r="F31" t="s">
        <v>52</v>
      </c>
      <c r="G31" t="s">
        <v>256</v>
      </c>
      <c r="H31" t="s">
        <v>274</v>
      </c>
      <c r="I31">
        <v>500</v>
      </c>
      <c r="J31" s="22">
        <f t="shared" si="0"/>
        <v>500</v>
      </c>
    </row>
    <row r="32" spans="1:10" x14ac:dyDescent="0.3">
      <c r="A32" t="s">
        <v>128</v>
      </c>
      <c r="B32" t="s">
        <v>162</v>
      </c>
      <c r="C32">
        <v>30.916305000000001</v>
      </c>
      <c r="D32">
        <v>-99.785359</v>
      </c>
      <c r="E32" t="s">
        <v>217</v>
      </c>
      <c r="F32" t="s">
        <v>40</v>
      </c>
      <c r="G32" t="s">
        <v>256</v>
      </c>
      <c r="H32" t="s">
        <v>274</v>
      </c>
      <c r="I32">
        <v>833</v>
      </c>
      <c r="J32" s="22">
        <f t="shared" si="0"/>
        <v>833</v>
      </c>
    </row>
    <row r="33" spans="1:10" x14ac:dyDescent="0.3">
      <c r="A33" t="s">
        <v>129</v>
      </c>
      <c r="B33" t="s">
        <v>163</v>
      </c>
      <c r="C33">
        <v>33.18815</v>
      </c>
      <c r="D33">
        <v>-95.219983999999997</v>
      </c>
      <c r="E33" t="s">
        <v>218</v>
      </c>
      <c r="F33" t="s">
        <v>43</v>
      </c>
      <c r="G33" t="s">
        <v>256</v>
      </c>
      <c r="H33" t="s">
        <v>274</v>
      </c>
      <c r="I33">
        <v>533</v>
      </c>
      <c r="J33" s="22">
        <f t="shared" si="0"/>
        <v>533</v>
      </c>
    </row>
    <row r="34" spans="1:10" x14ac:dyDescent="0.3">
      <c r="A34" t="s">
        <v>130</v>
      </c>
      <c r="B34" t="s">
        <v>164</v>
      </c>
      <c r="C34">
        <v>31.195694</v>
      </c>
      <c r="D34">
        <v>-98.716303999999994</v>
      </c>
      <c r="E34" t="s">
        <v>219</v>
      </c>
      <c r="F34" t="s">
        <v>48</v>
      </c>
      <c r="G34" t="s">
        <v>256</v>
      </c>
      <c r="H34" t="s">
        <v>274</v>
      </c>
      <c r="I34">
        <v>272</v>
      </c>
      <c r="J34" s="22">
        <f t="shared" si="0"/>
        <v>272</v>
      </c>
    </row>
    <row r="35" spans="1:10" x14ac:dyDescent="0.3">
      <c r="A35" t="s">
        <v>131</v>
      </c>
      <c r="B35" t="s">
        <v>165</v>
      </c>
      <c r="C35">
        <v>33.174419999999998</v>
      </c>
      <c r="D35">
        <v>-99.177520000000001</v>
      </c>
      <c r="E35" t="s">
        <v>220</v>
      </c>
      <c r="F35" t="s">
        <v>42</v>
      </c>
      <c r="G35" t="s">
        <v>256</v>
      </c>
      <c r="H35" t="s">
        <v>274</v>
      </c>
      <c r="I35">
        <v>372</v>
      </c>
      <c r="J35" s="22">
        <f t="shared" si="0"/>
        <v>372</v>
      </c>
    </row>
    <row r="36" spans="1:10" x14ac:dyDescent="0.3">
      <c r="A36" t="s">
        <v>132</v>
      </c>
      <c r="B36" t="s">
        <v>166</v>
      </c>
      <c r="C36">
        <v>32.349789999999999</v>
      </c>
      <c r="D36">
        <v>-95.298259999999999</v>
      </c>
      <c r="E36" t="s">
        <v>221</v>
      </c>
      <c r="F36" t="s">
        <v>44</v>
      </c>
      <c r="G36" t="s">
        <v>256</v>
      </c>
      <c r="H36" t="s">
        <v>274</v>
      </c>
      <c r="I36">
        <v>497</v>
      </c>
      <c r="J36" s="22">
        <f t="shared" si="0"/>
        <v>497</v>
      </c>
    </row>
    <row r="37" spans="1:10" x14ac:dyDescent="0.3">
      <c r="A37" t="s">
        <v>133</v>
      </c>
      <c r="B37" t="s">
        <v>167</v>
      </c>
      <c r="C37">
        <v>33.419350000000001</v>
      </c>
      <c r="D37">
        <v>-96.576509999999999</v>
      </c>
      <c r="E37" t="s">
        <v>222</v>
      </c>
      <c r="F37" t="s">
        <v>37</v>
      </c>
      <c r="G37" t="s">
        <v>256</v>
      </c>
      <c r="H37" t="s">
        <v>274</v>
      </c>
      <c r="I37">
        <v>365</v>
      </c>
      <c r="J37" s="22">
        <f t="shared" si="0"/>
        <v>365</v>
      </c>
    </row>
    <row r="38" spans="1:10" x14ac:dyDescent="0.3">
      <c r="A38" t="s">
        <v>134</v>
      </c>
      <c r="B38" t="s">
        <v>168</v>
      </c>
      <c r="C38">
        <v>31.549800000000001</v>
      </c>
      <c r="D38">
        <v>-97.141959999999997</v>
      </c>
      <c r="E38" t="s">
        <v>223</v>
      </c>
      <c r="F38" t="s">
        <v>47</v>
      </c>
      <c r="G38" t="s">
        <v>256</v>
      </c>
      <c r="H38" t="s">
        <v>274</v>
      </c>
      <c r="I38">
        <v>311</v>
      </c>
      <c r="J38" s="22">
        <f t="shared" si="0"/>
        <v>311</v>
      </c>
    </row>
    <row r="39" spans="1:10" x14ac:dyDescent="0.3">
      <c r="A39" t="s">
        <v>135</v>
      </c>
      <c r="B39" t="s">
        <v>169</v>
      </c>
      <c r="C39">
        <v>32.758809999999997</v>
      </c>
      <c r="D39">
        <v>-97.795670000000001</v>
      </c>
      <c r="E39" t="s">
        <v>224</v>
      </c>
      <c r="F39" t="s">
        <v>39</v>
      </c>
      <c r="G39" t="s">
        <v>256</v>
      </c>
      <c r="H39" t="s">
        <v>274</v>
      </c>
      <c r="I39">
        <v>255</v>
      </c>
      <c r="J39" s="22">
        <f t="shared" si="0"/>
        <v>255</v>
      </c>
    </row>
    <row r="40" spans="1:10" x14ac:dyDescent="0.3">
      <c r="A40" t="s">
        <v>76</v>
      </c>
      <c r="B40" t="s">
        <v>23</v>
      </c>
      <c r="C40">
        <v>33.621600000000001</v>
      </c>
      <c r="D40">
        <v>-96.734949999999998</v>
      </c>
      <c r="E40" t="s">
        <v>225</v>
      </c>
      <c r="F40" t="s">
        <v>77</v>
      </c>
      <c r="G40" t="s">
        <v>256</v>
      </c>
      <c r="H40" t="s">
        <v>275</v>
      </c>
      <c r="I40">
        <v>263</v>
      </c>
      <c r="J40" s="22">
        <f t="shared" si="0"/>
        <v>263</v>
      </c>
    </row>
    <row r="41" spans="1:10" x14ac:dyDescent="0.3">
      <c r="A41" t="s">
        <v>78</v>
      </c>
      <c r="B41" t="s">
        <v>32</v>
      </c>
      <c r="C41">
        <v>32.473812000000002</v>
      </c>
      <c r="D41">
        <v>-99.796471999999994</v>
      </c>
      <c r="E41" t="s">
        <v>226</v>
      </c>
      <c r="F41" t="s">
        <v>79</v>
      </c>
      <c r="G41" t="s">
        <v>256</v>
      </c>
      <c r="H41" t="s">
        <v>276</v>
      </c>
      <c r="I41">
        <v>252</v>
      </c>
      <c r="J41" s="22">
        <f t="shared" si="0"/>
        <v>252</v>
      </c>
    </row>
    <row r="42" spans="1:10" x14ac:dyDescent="0.3">
      <c r="A42" t="s">
        <v>80</v>
      </c>
      <c r="B42" t="s">
        <v>170</v>
      </c>
      <c r="C42">
        <v>33.299332</v>
      </c>
      <c r="D42">
        <v>-97.691597999999999</v>
      </c>
      <c r="E42" t="s">
        <v>227</v>
      </c>
      <c r="F42" t="s">
        <v>14</v>
      </c>
      <c r="G42" t="s">
        <v>256</v>
      </c>
      <c r="H42" t="s">
        <v>277</v>
      </c>
      <c r="I42">
        <v>210</v>
      </c>
      <c r="J42" s="22">
        <f t="shared" si="0"/>
        <v>210</v>
      </c>
    </row>
    <row r="43" spans="1:10" x14ac:dyDescent="0.3">
      <c r="A43" t="s">
        <v>81</v>
      </c>
      <c r="B43" t="s">
        <v>30</v>
      </c>
      <c r="C43">
        <v>31.250648000000002</v>
      </c>
      <c r="D43">
        <v>-94.804089000000005</v>
      </c>
      <c r="E43" t="s">
        <v>228</v>
      </c>
      <c r="F43" t="s">
        <v>82</v>
      </c>
      <c r="G43" t="s">
        <v>257</v>
      </c>
      <c r="H43" t="s">
        <v>278</v>
      </c>
      <c r="I43">
        <v>426</v>
      </c>
      <c r="J43" s="22">
        <f t="shared" si="0"/>
        <v>426</v>
      </c>
    </row>
    <row r="44" spans="1:10" x14ac:dyDescent="0.3">
      <c r="A44" t="s">
        <v>83</v>
      </c>
      <c r="B44" t="s">
        <v>12</v>
      </c>
      <c r="C44">
        <v>33.0351</v>
      </c>
      <c r="D44">
        <v>-97.584733</v>
      </c>
      <c r="E44" t="s">
        <v>229</v>
      </c>
      <c r="F44" t="s">
        <v>13</v>
      </c>
      <c r="G44" t="s">
        <v>256</v>
      </c>
      <c r="H44" t="s">
        <v>279</v>
      </c>
      <c r="I44">
        <v>186</v>
      </c>
      <c r="J44" s="22">
        <f t="shared" si="0"/>
        <v>186</v>
      </c>
    </row>
    <row r="45" spans="1:10" x14ac:dyDescent="0.3">
      <c r="A45" t="s">
        <v>84</v>
      </c>
      <c r="B45" t="s">
        <v>171</v>
      </c>
      <c r="C45">
        <v>33.003290999999997</v>
      </c>
      <c r="D45">
        <v>-96.237320999999994</v>
      </c>
      <c r="E45" t="s">
        <v>230</v>
      </c>
      <c r="F45" t="s">
        <v>18</v>
      </c>
      <c r="G45" t="s">
        <v>257</v>
      </c>
      <c r="H45" t="s">
        <v>280</v>
      </c>
      <c r="I45">
        <v>247</v>
      </c>
      <c r="J45" s="22">
        <f t="shared" si="0"/>
        <v>247</v>
      </c>
    </row>
    <row r="46" spans="1:10" x14ac:dyDescent="0.3">
      <c r="A46" t="s">
        <v>85</v>
      </c>
      <c r="B46" t="s">
        <v>3</v>
      </c>
      <c r="C46">
        <v>32.492092999999997</v>
      </c>
      <c r="D46">
        <v>-96.663386000000003</v>
      </c>
      <c r="E46" t="s">
        <v>231</v>
      </c>
      <c r="F46" t="s">
        <v>86</v>
      </c>
      <c r="G46" t="s">
        <v>256</v>
      </c>
      <c r="H46" t="s">
        <v>281</v>
      </c>
      <c r="I46">
        <v>197</v>
      </c>
      <c r="J46" s="22">
        <f t="shared" si="0"/>
        <v>197</v>
      </c>
    </row>
    <row r="47" spans="1:10" x14ac:dyDescent="0.3">
      <c r="A47" t="s">
        <v>87</v>
      </c>
      <c r="B47" t="s">
        <v>172</v>
      </c>
      <c r="C47">
        <v>32.629683999999997</v>
      </c>
      <c r="D47">
        <v>-97.219160000000002</v>
      </c>
      <c r="E47" t="s">
        <v>232</v>
      </c>
      <c r="F47" t="s">
        <v>88</v>
      </c>
      <c r="G47" t="s">
        <v>256</v>
      </c>
      <c r="H47" t="s">
        <v>282</v>
      </c>
      <c r="I47">
        <v>233</v>
      </c>
      <c r="J47" s="22">
        <f t="shared" si="0"/>
        <v>233</v>
      </c>
    </row>
    <row r="48" spans="1:10" x14ac:dyDescent="0.3">
      <c r="A48" t="s">
        <v>89</v>
      </c>
      <c r="B48" t="s">
        <v>15</v>
      </c>
      <c r="C48">
        <v>33.363922000000002</v>
      </c>
      <c r="D48">
        <v>-97.426249999999996</v>
      </c>
      <c r="E48" t="s">
        <v>233</v>
      </c>
      <c r="F48" t="s">
        <v>90</v>
      </c>
      <c r="G48" t="s">
        <v>256</v>
      </c>
      <c r="H48" t="s">
        <v>283</v>
      </c>
      <c r="I48">
        <v>214</v>
      </c>
      <c r="J48" s="22">
        <f t="shared" si="0"/>
        <v>214</v>
      </c>
    </row>
    <row r="49" spans="1:10" x14ac:dyDescent="0.3">
      <c r="A49" t="s">
        <v>91</v>
      </c>
      <c r="B49" t="s">
        <v>173</v>
      </c>
      <c r="C49">
        <v>33.532232999999998</v>
      </c>
      <c r="D49">
        <v>-93.909632999999999</v>
      </c>
      <c r="E49" t="s">
        <v>234</v>
      </c>
      <c r="F49" t="s">
        <v>302</v>
      </c>
      <c r="G49" t="s">
        <v>256</v>
      </c>
      <c r="H49" t="s">
        <v>284</v>
      </c>
      <c r="I49">
        <v>522</v>
      </c>
      <c r="J49" s="22">
        <f t="shared" si="0"/>
        <v>522</v>
      </c>
    </row>
    <row r="50" spans="1:10" x14ac:dyDescent="0.3">
      <c r="A50" t="s">
        <v>92</v>
      </c>
      <c r="B50" t="s">
        <v>174</v>
      </c>
      <c r="C50">
        <v>32.438899999999997</v>
      </c>
      <c r="D50">
        <v>-95.101950000000002</v>
      </c>
      <c r="E50" t="s">
        <v>235</v>
      </c>
      <c r="F50" t="s">
        <v>2</v>
      </c>
      <c r="G50" t="s">
        <v>256</v>
      </c>
      <c r="H50" t="s">
        <v>285</v>
      </c>
      <c r="I50">
        <v>360</v>
      </c>
      <c r="J50" s="22">
        <f t="shared" si="0"/>
        <v>360</v>
      </c>
    </row>
    <row r="51" spans="1:10" x14ac:dyDescent="0.3">
      <c r="A51" t="s">
        <v>93</v>
      </c>
      <c r="B51" t="s">
        <v>175</v>
      </c>
      <c r="C51">
        <v>32.454455000000003</v>
      </c>
      <c r="D51">
        <v>-99.828429</v>
      </c>
      <c r="E51" t="s">
        <v>236</v>
      </c>
      <c r="F51" t="s">
        <v>79</v>
      </c>
      <c r="G51" t="s">
        <v>256</v>
      </c>
      <c r="H51" t="s">
        <v>286</v>
      </c>
      <c r="I51">
        <v>753</v>
      </c>
      <c r="J51" s="22">
        <f t="shared" si="0"/>
        <v>753</v>
      </c>
    </row>
    <row r="52" spans="1:10" x14ac:dyDescent="0.3">
      <c r="A52" t="s">
        <v>94</v>
      </c>
      <c r="B52" t="s">
        <v>176</v>
      </c>
      <c r="C52">
        <v>32.570532999999998</v>
      </c>
      <c r="D52">
        <v>-97.241799999999998</v>
      </c>
      <c r="E52" t="s">
        <v>237</v>
      </c>
      <c r="F52" t="s">
        <v>5</v>
      </c>
      <c r="G52" t="s">
        <v>256</v>
      </c>
      <c r="H52" t="s">
        <v>287</v>
      </c>
      <c r="I52">
        <v>166</v>
      </c>
      <c r="J52" s="22">
        <f t="shared" si="0"/>
        <v>166</v>
      </c>
    </row>
    <row r="53" spans="1:10" x14ac:dyDescent="0.3">
      <c r="A53" t="s">
        <v>95</v>
      </c>
      <c r="B53" t="s">
        <v>21</v>
      </c>
      <c r="C53">
        <v>33.611255</v>
      </c>
      <c r="D53">
        <v>-96.482899000000003</v>
      </c>
      <c r="E53" t="s">
        <v>238</v>
      </c>
      <c r="F53" t="s">
        <v>22</v>
      </c>
      <c r="G53" t="s">
        <v>256</v>
      </c>
      <c r="H53" t="s">
        <v>288</v>
      </c>
      <c r="I53">
        <v>276</v>
      </c>
      <c r="J53" s="22">
        <f t="shared" si="0"/>
        <v>276</v>
      </c>
    </row>
    <row r="54" spans="1:10" x14ac:dyDescent="0.3">
      <c r="A54" t="s">
        <v>96</v>
      </c>
      <c r="B54" t="s">
        <v>177</v>
      </c>
      <c r="C54">
        <v>32.311149</v>
      </c>
      <c r="D54">
        <v>-96.510679999999994</v>
      </c>
      <c r="E54" t="s">
        <v>239</v>
      </c>
      <c r="F54" t="s">
        <v>97</v>
      </c>
      <c r="G54" t="s">
        <v>256</v>
      </c>
      <c r="H54" t="s">
        <v>289</v>
      </c>
      <c r="I54">
        <v>215</v>
      </c>
      <c r="J54" s="22">
        <f t="shared" si="0"/>
        <v>215</v>
      </c>
    </row>
    <row r="55" spans="1:10" x14ac:dyDescent="0.3">
      <c r="A55" t="s">
        <v>98</v>
      </c>
      <c r="B55" t="s">
        <v>11</v>
      </c>
      <c r="C55">
        <v>33.032285999999999</v>
      </c>
      <c r="D55">
        <v>-97.284335999999996</v>
      </c>
      <c r="E55" t="s">
        <v>240</v>
      </c>
      <c r="F55" t="s">
        <v>99</v>
      </c>
      <c r="G55" t="s">
        <v>256</v>
      </c>
      <c r="H55" t="s">
        <v>290</v>
      </c>
      <c r="I55">
        <v>681</v>
      </c>
      <c r="J55" s="22">
        <f t="shared" si="0"/>
        <v>681</v>
      </c>
    </row>
    <row r="56" spans="1:10" x14ac:dyDescent="0.3">
      <c r="A56" t="s">
        <v>100</v>
      </c>
      <c r="B56" t="s">
        <v>178</v>
      </c>
      <c r="C56">
        <v>32.512759000000003</v>
      </c>
      <c r="D56">
        <v>-95.002022999999994</v>
      </c>
      <c r="E56" t="s">
        <v>241</v>
      </c>
      <c r="F56" t="s">
        <v>4</v>
      </c>
      <c r="G56" t="s">
        <v>257</v>
      </c>
      <c r="H56" t="s">
        <v>291</v>
      </c>
      <c r="I56">
        <v>637</v>
      </c>
      <c r="J56" s="22">
        <f t="shared" si="0"/>
        <v>637</v>
      </c>
    </row>
    <row r="57" spans="1:10" x14ac:dyDescent="0.3">
      <c r="A57" t="s">
        <v>101</v>
      </c>
      <c r="B57" t="s">
        <v>179</v>
      </c>
      <c r="C57">
        <v>33.041880999999997</v>
      </c>
      <c r="D57">
        <v>-96.119656000000006</v>
      </c>
      <c r="E57" t="s">
        <v>242</v>
      </c>
      <c r="F57" t="s">
        <v>243</v>
      </c>
      <c r="G57" t="s">
        <v>256</v>
      </c>
      <c r="H57" t="s">
        <v>292</v>
      </c>
      <c r="I57">
        <v>261</v>
      </c>
      <c r="J57" s="22">
        <f t="shared" si="0"/>
        <v>261</v>
      </c>
    </row>
    <row r="58" spans="1:10" x14ac:dyDescent="0.3">
      <c r="A58" t="s">
        <v>102</v>
      </c>
      <c r="B58" t="s">
        <v>0</v>
      </c>
      <c r="C58">
        <v>32.439608</v>
      </c>
      <c r="D58">
        <v>-94.913967999999997</v>
      </c>
      <c r="E58" t="s">
        <v>198</v>
      </c>
      <c r="F58" t="s">
        <v>1</v>
      </c>
      <c r="G58" t="s">
        <v>256</v>
      </c>
      <c r="H58" t="s">
        <v>293</v>
      </c>
      <c r="I58">
        <v>396</v>
      </c>
      <c r="J58" s="22">
        <f t="shared" si="0"/>
        <v>396</v>
      </c>
    </row>
    <row r="59" spans="1:10" x14ac:dyDescent="0.3">
      <c r="A59" t="s">
        <v>103</v>
      </c>
      <c r="B59" t="s">
        <v>6</v>
      </c>
      <c r="C59">
        <v>32.621881000000002</v>
      </c>
      <c r="D59">
        <v>-97.215323999999995</v>
      </c>
      <c r="E59" t="s">
        <v>244</v>
      </c>
      <c r="F59" t="s">
        <v>88</v>
      </c>
      <c r="G59" t="s">
        <v>256</v>
      </c>
      <c r="H59" t="s">
        <v>294</v>
      </c>
      <c r="I59">
        <v>167</v>
      </c>
      <c r="J59" s="22">
        <f t="shared" si="0"/>
        <v>167</v>
      </c>
    </row>
    <row r="60" spans="1:10" x14ac:dyDescent="0.3">
      <c r="A60" t="s">
        <v>104</v>
      </c>
      <c r="B60" t="s">
        <v>19</v>
      </c>
      <c r="C60">
        <v>32.737400999999998</v>
      </c>
      <c r="D60">
        <v>-96.524478000000002</v>
      </c>
      <c r="E60" t="s">
        <v>245</v>
      </c>
      <c r="F60" t="s">
        <v>20</v>
      </c>
      <c r="G60" t="s">
        <v>256</v>
      </c>
      <c r="H60" t="s">
        <v>295</v>
      </c>
      <c r="I60">
        <v>207</v>
      </c>
      <c r="J60" s="22">
        <f t="shared" si="0"/>
        <v>207</v>
      </c>
    </row>
    <row r="61" spans="1:10" x14ac:dyDescent="0.3">
      <c r="A61" t="s">
        <v>105</v>
      </c>
      <c r="B61" t="s">
        <v>180</v>
      </c>
      <c r="C61">
        <v>33.476702000000003</v>
      </c>
      <c r="D61">
        <v>-94.426570999999996</v>
      </c>
      <c r="E61" t="s">
        <v>246</v>
      </c>
      <c r="F61" t="s">
        <v>106</v>
      </c>
      <c r="G61" t="s">
        <v>256</v>
      </c>
      <c r="H61" t="s">
        <v>296</v>
      </c>
      <c r="I61">
        <v>463</v>
      </c>
      <c r="J61" s="22">
        <f t="shared" si="0"/>
        <v>463</v>
      </c>
    </row>
    <row r="62" spans="1:10" x14ac:dyDescent="0.3">
      <c r="A62" t="s">
        <v>107</v>
      </c>
      <c r="B62" t="s">
        <v>181</v>
      </c>
      <c r="C62">
        <v>32.290962</v>
      </c>
      <c r="D62">
        <v>-98.190843999999998</v>
      </c>
      <c r="E62" t="s">
        <v>247</v>
      </c>
      <c r="F62" t="s">
        <v>108</v>
      </c>
      <c r="G62" t="s">
        <v>257</v>
      </c>
      <c r="H62" t="s">
        <v>297</v>
      </c>
      <c r="I62">
        <v>840</v>
      </c>
      <c r="J62" s="22">
        <f t="shared" si="0"/>
        <v>840</v>
      </c>
    </row>
    <row r="63" spans="1:10" x14ac:dyDescent="0.3">
      <c r="A63" t="s">
        <v>109</v>
      </c>
      <c r="B63" t="s">
        <v>182</v>
      </c>
      <c r="C63">
        <v>33.861784999999998</v>
      </c>
      <c r="D63">
        <v>-98.624405999999993</v>
      </c>
      <c r="E63" t="s">
        <v>248</v>
      </c>
      <c r="F63" t="s">
        <v>110</v>
      </c>
      <c r="G63" t="s">
        <v>256</v>
      </c>
      <c r="H63" t="s">
        <v>298</v>
      </c>
      <c r="I63">
        <v>293</v>
      </c>
      <c r="J63" s="22">
        <f t="shared" si="0"/>
        <v>293</v>
      </c>
    </row>
    <row r="64" spans="1:10" x14ac:dyDescent="0.3">
      <c r="A64" t="s">
        <v>111</v>
      </c>
      <c r="B64" t="s">
        <v>183</v>
      </c>
      <c r="C64">
        <v>31.603221000000001</v>
      </c>
      <c r="D64">
        <v>-97.061735999999996</v>
      </c>
      <c r="E64" t="s">
        <v>249</v>
      </c>
      <c r="F64" t="s">
        <v>55</v>
      </c>
      <c r="G64" t="s">
        <v>257</v>
      </c>
      <c r="H64" t="s">
        <v>299</v>
      </c>
      <c r="I64">
        <v>213</v>
      </c>
      <c r="J64" s="22">
        <f t="shared" si="0"/>
        <v>213</v>
      </c>
    </row>
    <row r="65" spans="1:10" x14ac:dyDescent="0.3">
      <c r="A65" t="s">
        <v>112</v>
      </c>
      <c r="B65" t="s">
        <v>303</v>
      </c>
      <c r="C65">
        <v>31.681851999999999</v>
      </c>
      <c r="D65">
        <v>-97.098483000000002</v>
      </c>
      <c r="E65" t="s">
        <v>250</v>
      </c>
      <c r="F65" t="s">
        <v>251</v>
      </c>
      <c r="G65" t="s">
        <v>257</v>
      </c>
      <c r="H65" t="s">
        <v>300</v>
      </c>
      <c r="I65">
        <v>207</v>
      </c>
      <c r="J65" s="22">
        <f t="shared" si="0"/>
        <v>207</v>
      </c>
    </row>
    <row r="66" spans="1:10" x14ac:dyDescent="0.3">
      <c r="A66" t="s">
        <v>113</v>
      </c>
      <c r="B66" t="s">
        <v>16</v>
      </c>
      <c r="C66">
        <v>33.967334999999999</v>
      </c>
      <c r="D66">
        <v>-98.601040999999995</v>
      </c>
      <c r="E66" t="s">
        <v>252</v>
      </c>
      <c r="F66" t="s">
        <v>110</v>
      </c>
      <c r="G66" t="s">
        <v>256</v>
      </c>
      <c r="H66" t="s">
        <v>301</v>
      </c>
      <c r="I66">
        <v>303</v>
      </c>
      <c r="J66" s="22">
        <f t="shared" si="0"/>
        <v>303</v>
      </c>
    </row>
    <row r="67" spans="1:10" x14ac:dyDescent="0.3">
      <c r="J67" s="22">
        <f t="shared" ref="J67" si="1">I67</f>
        <v>0</v>
      </c>
    </row>
  </sheetData>
  <sheetProtection algorithmName="SHA-512" hashValue="C3vSPDHpV96zhwxU+XIl4VxppNySC3kWcm/IFFi1ZIY3WFW0jCygoZw4At6Sp1Dr093+MVdbIGCNATGqn1jqBg==" saltValue="mA5y83xS8bfORkHKz96YK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33368-B0FB-4C35-BBE2-BC5A149C5F2F}">
  <sheetPr codeName="Sheet17"/>
  <dimension ref="A1:BY89"/>
  <sheetViews>
    <sheetView workbookViewId="0">
      <selection activeCell="B10" sqref="B10"/>
    </sheetView>
  </sheetViews>
  <sheetFormatPr defaultRowHeight="14.4" x14ac:dyDescent="0.3"/>
  <cols>
    <col min="1" max="1" width="8.44140625" style="19" customWidth="1"/>
    <col min="2" max="2" width="8.109375" style="1" customWidth="1"/>
    <col min="3" max="3" width="26.77734375" style="1" customWidth="1"/>
    <col min="4" max="5" width="8.88671875" style="1"/>
    <col min="6" max="6" width="10.77734375" style="1" customWidth="1"/>
    <col min="7" max="8" width="9.33203125" style="1" customWidth="1"/>
    <col min="9" max="9" width="13.44140625" style="1" hidden="1" customWidth="1"/>
    <col min="10" max="12" width="0" style="1" hidden="1" customWidth="1"/>
    <col min="13" max="13" width="13.88671875" style="1" hidden="1" customWidth="1"/>
    <col min="14" max="68" width="0" style="1" hidden="1" customWidth="1"/>
    <col min="69" max="69" width="8.88671875" style="20"/>
    <col min="70" max="16384" width="8.88671875" style="1"/>
  </cols>
  <sheetData>
    <row r="1" spans="1:77" ht="14.4" customHeight="1" thickBot="1" x14ac:dyDescent="0.35">
      <c r="A1" s="2"/>
      <c r="B1" s="3"/>
      <c r="C1" s="4"/>
      <c r="D1" s="4"/>
      <c r="E1" s="4"/>
      <c r="F1" s="5"/>
      <c r="G1" s="3"/>
      <c r="H1" s="6"/>
      <c r="R1" s="1">
        <v>1</v>
      </c>
      <c r="S1" s="1">
        <v>2</v>
      </c>
      <c r="T1" s="1">
        <v>3</v>
      </c>
      <c r="U1" s="1">
        <v>4</v>
      </c>
      <c r="V1" s="1">
        <v>5</v>
      </c>
      <c r="W1" s="1">
        <v>6</v>
      </c>
      <c r="X1" s="1">
        <v>7</v>
      </c>
      <c r="Y1" s="1">
        <v>8</v>
      </c>
      <c r="Z1" s="1">
        <v>9</v>
      </c>
      <c r="AA1" s="1">
        <v>10</v>
      </c>
      <c r="AB1" s="1">
        <v>11</v>
      </c>
      <c r="AC1" s="1">
        <v>12</v>
      </c>
      <c r="AD1" s="1">
        <v>13</v>
      </c>
      <c r="BQ1" s="7"/>
      <c r="BR1" s="7"/>
      <c r="BS1" s="7"/>
      <c r="BT1" s="7"/>
      <c r="BU1" s="7"/>
      <c r="BV1" s="7"/>
      <c r="BW1" s="7"/>
      <c r="BX1" s="7"/>
      <c r="BY1" s="7"/>
    </row>
    <row r="2" spans="1:77" ht="14.4" customHeight="1" x14ac:dyDescent="0.3">
      <c r="A2" s="2"/>
      <c r="B2" s="24"/>
      <c r="C2" s="24"/>
      <c r="D2" s="25"/>
      <c r="E2" s="8"/>
      <c r="F2" s="9" t="s">
        <v>317</v>
      </c>
      <c r="G2" s="26">
        <f>SUM(F6:F85)+Q2+L3</f>
        <v>0</v>
      </c>
      <c r="H2" s="27"/>
      <c r="L2" s="1">
        <f>IF(D2&gt;480,480,D2)</f>
        <v>0</v>
      </c>
      <c r="N2" s="1">
        <f>COUNTIF($B$6:$B$85,"XEAT1")</f>
        <v>0</v>
      </c>
      <c r="O2" s="1">
        <f>COUNTIF($B$6:$B$85,"XEAT2")</f>
        <v>0</v>
      </c>
      <c r="Q2" s="1">
        <f>L2*2*(2^(SUM(N2:O2)))</f>
        <v>0</v>
      </c>
      <c r="BQ2" s="7"/>
      <c r="BR2" s="7"/>
      <c r="BS2" s="7"/>
      <c r="BT2" s="7"/>
      <c r="BU2" s="7"/>
      <c r="BV2" s="7"/>
      <c r="BW2" s="7"/>
      <c r="BX2" s="7"/>
      <c r="BY2" s="7"/>
    </row>
    <row r="3" spans="1:77" ht="15" thickBot="1" x14ac:dyDescent="0.35">
      <c r="A3" s="2"/>
      <c r="B3" s="10"/>
      <c r="C3" s="3"/>
      <c r="D3" s="2"/>
      <c r="E3" s="8"/>
      <c r="F3" s="3"/>
      <c r="G3" s="28"/>
      <c r="H3" s="29"/>
      <c r="L3" s="1">
        <f>IF(D3="Y",2500,0)</f>
        <v>0</v>
      </c>
      <c r="BQ3" s="7"/>
      <c r="BR3" s="7"/>
      <c r="BS3" s="7"/>
      <c r="BT3" s="7"/>
      <c r="BU3" s="7"/>
      <c r="BV3" s="7"/>
      <c r="BW3" s="7"/>
      <c r="BX3" s="7"/>
      <c r="BY3" s="7"/>
    </row>
    <row r="4" spans="1:77" ht="12" customHeight="1" x14ac:dyDescent="0.3">
      <c r="A4" s="2"/>
      <c r="B4" s="3"/>
      <c r="C4" s="10"/>
      <c r="D4" s="3"/>
      <c r="E4" s="2"/>
      <c r="F4" s="3"/>
      <c r="G4" s="11"/>
      <c r="H4" s="11"/>
      <c r="BQ4" s="7"/>
      <c r="BR4" s="7"/>
      <c r="BS4" s="7"/>
      <c r="BT4" s="7"/>
      <c r="BU4" s="7"/>
      <c r="BV4" s="7"/>
      <c r="BW4" s="7"/>
      <c r="BX4" s="7"/>
      <c r="BY4" s="7"/>
    </row>
    <row r="5" spans="1:77" ht="30.6" customHeight="1" x14ac:dyDescent="0.3">
      <c r="A5" s="12" t="s">
        <v>309</v>
      </c>
      <c r="B5" s="13" t="s">
        <v>304</v>
      </c>
      <c r="C5" s="13" t="s">
        <v>305</v>
      </c>
      <c r="D5" s="13" t="s">
        <v>306</v>
      </c>
      <c r="E5" s="13" t="s">
        <v>314</v>
      </c>
      <c r="F5" s="13" t="s">
        <v>310</v>
      </c>
      <c r="G5" s="13" t="s">
        <v>315</v>
      </c>
      <c r="H5" s="14" t="s">
        <v>313</v>
      </c>
      <c r="L5" s="1" t="s">
        <v>304</v>
      </c>
      <c r="M5" s="1" t="s">
        <v>307</v>
      </c>
      <c r="N5" s="1" t="s">
        <v>310</v>
      </c>
      <c r="O5" s="1" t="s">
        <v>311</v>
      </c>
      <c r="P5" s="1">
        <v>0</v>
      </c>
      <c r="BQ5" s="7"/>
      <c r="BR5" s="30" t="s">
        <v>319</v>
      </c>
      <c r="BS5" s="30"/>
      <c r="BT5" s="30"/>
      <c r="BU5" s="30"/>
      <c r="BV5" s="30"/>
      <c r="BW5" s="30"/>
      <c r="BX5" s="30"/>
      <c r="BY5" s="7"/>
    </row>
    <row r="6" spans="1:77" x14ac:dyDescent="0.3">
      <c r="A6" s="15">
        <f>K6</f>
        <v>1</v>
      </c>
      <c r="B6" s="21"/>
      <c r="C6" s="16" t="str">
        <f>IF(B6="","",VLOOKUP($B6,RallyBook!$A$2:$J$66,2,FALSE))</f>
        <v/>
      </c>
      <c r="D6" s="17" t="str">
        <f>IF(B6="","",VLOOKUP($B6,RallyBook!$A$2:$J$66,10,FALSE))</f>
        <v/>
      </c>
      <c r="E6" s="17">
        <v>0</v>
      </c>
      <c r="F6" s="17" t="str">
        <f>IF(B6="","",IF(AND(B6="START",M6="Approved"),1000,IF(AND(B6="STICK",M6="Approved"),971,Q6)))</f>
        <v/>
      </c>
      <c r="G6" s="17" t="str">
        <f t="shared" ref="G6:G37" si="0">IF(B6="","",O6)</f>
        <v/>
      </c>
      <c r="H6" s="17" t="str">
        <f t="shared" ref="H6:H37" si="1">IF(B6="","",P6)</f>
        <v/>
      </c>
      <c r="K6" s="1">
        <v>1</v>
      </c>
      <c r="L6" s="1" t="str">
        <f t="shared" ref="L6:L37" si="2">IF(B6="","",B6)</f>
        <v/>
      </c>
      <c r="M6" s="1" t="s">
        <v>308</v>
      </c>
      <c r="N6" s="1" t="str">
        <f>IF(L6="STICK",0,IF(M6="Approved",IF(LEFT(L6,1)="P",0,IF(L6="","",VLOOKUP(L6,RallyBook!$A$2:J$66,10,FALSE))),0))</f>
        <v/>
      </c>
      <c r="O6" s="1">
        <f>IF(M6="Approved",IF(LEFT(L6,1)&lt;&gt;"P",0,IF(L6="","",VLOOKUP(L6,RallyBook!$A$2:$J$66,10,FALSE))),0)</f>
        <v>0</v>
      </c>
      <c r="P6" s="1">
        <f t="shared" ref="P6:P69" si="3">IF(AND(N6=0,O6=0),P5,IF(L6="",0,IF(P5+O6-N6&lt;=0,0,P5+O6-N6)))</f>
        <v>0</v>
      </c>
      <c r="Q6" s="1">
        <f>IF(L6="",0,IF(P5&gt;=N6,N6,IF(N6&gt;=P5,P5,0)))</f>
        <v>0</v>
      </c>
      <c r="R6" s="1">
        <f>SUM(Q6:$Q$6)</f>
        <v>0</v>
      </c>
      <c r="BQ6" s="7"/>
      <c r="BR6" s="30"/>
      <c r="BS6" s="30"/>
      <c r="BT6" s="30"/>
      <c r="BU6" s="30"/>
      <c r="BV6" s="30"/>
      <c r="BW6" s="30"/>
      <c r="BX6" s="30"/>
      <c r="BY6" s="7"/>
    </row>
    <row r="7" spans="1:77" x14ac:dyDescent="0.3">
      <c r="A7" s="15">
        <f t="shared" ref="A7:A70" si="4">K7</f>
        <v>2</v>
      </c>
      <c r="B7" s="21"/>
      <c r="C7" s="16" t="str">
        <f>IF(B7="","",VLOOKUP($B7,RallyBook!$A$2:$J$66,2,FALSE))</f>
        <v/>
      </c>
      <c r="D7" s="17" t="str">
        <f>IF(B7="","",VLOOKUP($B7,RallyBook!$A$2:$J$66,10,FALSE))</f>
        <v/>
      </c>
      <c r="E7" s="17" t="str">
        <f t="shared" ref="E7:E38" si="5">IF(B7="","",H6)</f>
        <v/>
      </c>
      <c r="F7" s="17" t="str">
        <f>IF(B7="","",Q7)</f>
        <v/>
      </c>
      <c r="G7" s="17" t="str">
        <f t="shared" si="0"/>
        <v/>
      </c>
      <c r="H7" s="17" t="str">
        <f t="shared" si="1"/>
        <v/>
      </c>
      <c r="K7" s="1">
        <v>2</v>
      </c>
      <c r="L7" s="1" t="str">
        <f t="shared" si="2"/>
        <v/>
      </c>
      <c r="M7" s="1" t="s">
        <v>308</v>
      </c>
      <c r="N7" s="1" t="str">
        <f>IF(L7="STICK",0,IF(M7="Approved",IF(LEFT(L7,1)="P",0,IF(L7="","",VLOOKUP(L7,RallyBook!$A$2:J$66,10,FALSE))),0))</f>
        <v/>
      </c>
      <c r="O7" s="1">
        <f>IF(M7="Approved",IF(LEFT(L7,1)&lt;&gt;"P",0,IF(L7="","",VLOOKUP(L7,RallyBook!$A$2:$J$66,10,FALSE))),0)</f>
        <v>0</v>
      </c>
      <c r="P7" s="1">
        <f t="shared" si="3"/>
        <v>0</v>
      </c>
      <c r="Q7" s="1">
        <f t="shared" ref="Q7:Q70" si="6">IF(L7="",0,IF(P6&gt;=N7,N7,IF(N7&gt;=P6,P6,0)))</f>
        <v>0</v>
      </c>
      <c r="R7" s="1">
        <f>SUM(Q$6:$Q7)</f>
        <v>0</v>
      </c>
      <c r="BQ7" s="7"/>
      <c r="BR7" s="30"/>
      <c r="BS7" s="30"/>
      <c r="BT7" s="30"/>
      <c r="BU7" s="30"/>
      <c r="BV7" s="30"/>
      <c r="BW7" s="30"/>
      <c r="BX7" s="30"/>
      <c r="BY7" s="7"/>
    </row>
    <row r="8" spans="1:77" x14ac:dyDescent="0.3">
      <c r="A8" s="15">
        <f t="shared" si="4"/>
        <v>3</v>
      </c>
      <c r="B8" s="21"/>
      <c r="C8" s="16" t="str">
        <f>IF(B8="","",VLOOKUP($B8,RallyBook!$A$2:$J$66,2,FALSE))</f>
        <v/>
      </c>
      <c r="D8" s="17" t="str">
        <f>IF(B8="","",VLOOKUP($B8,RallyBook!$A$2:$J$66,10,FALSE))</f>
        <v/>
      </c>
      <c r="E8" s="17" t="str">
        <f t="shared" si="5"/>
        <v/>
      </c>
      <c r="F8" s="17" t="str">
        <f>IF(B8="","",IF(AND(B8="STICK",M6="Approved"),971,Q8))</f>
        <v/>
      </c>
      <c r="G8" s="17" t="str">
        <f t="shared" si="0"/>
        <v/>
      </c>
      <c r="H8" s="17" t="str">
        <f t="shared" si="1"/>
        <v/>
      </c>
      <c r="K8" s="1">
        <v>3</v>
      </c>
      <c r="L8" s="1" t="str">
        <f t="shared" si="2"/>
        <v/>
      </c>
      <c r="M8" s="1" t="s">
        <v>308</v>
      </c>
      <c r="N8" s="1" t="str">
        <f>IF(L8="STICK",0,IF(M8="Approved",IF(LEFT(L8,1)="P",0,IF(L8="","",VLOOKUP(L8,RallyBook!$A$2:J$66,10,FALSE))),0))</f>
        <v/>
      </c>
      <c r="O8" s="1">
        <f>IF(M8="Approved",IF(LEFT(L8,1)&lt;&gt;"P",0,IF(L8="","",VLOOKUP(L8,RallyBook!$A$2:$J$66,10,FALSE))),0)</f>
        <v>0</v>
      </c>
      <c r="P8" s="1">
        <f t="shared" si="3"/>
        <v>0</v>
      </c>
      <c r="Q8" s="1">
        <f t="shared" si="6"/>
        <v>0</v>
      </c>
      <c r="R8" s="1">
        <f>SUM(Q$6:$Q8)</f>
        <v>0</v>
      </c>
      <c r="BQ8" s="7"/>
      <c r="BR8" s="30"/>
      <c r="BS8" s="30"/>
      <c r="BT8" s="30"/>
      <c r="BU8" s="30"/>
      <c r="BV8" s="30"/>
      <c r="BW8" s="30"/>
      <c r="BX8" s="30"/>
      <c r="BY8" s="7"/>
    </row>
    <row r="9" spans="1:77" x14ac:dyDescent="0.3">
      <c r="A9" s="15">
        <f t="shared" si="4"/>
        <v>4</v>
      </c>
      <c r="B9" s="21"/>
      <c r="C9" s="16" t="str">
        <f>IF(B9="","",VLOOKUP($B9,RallyBook!$A$2:$J$66,2,FALSE))</f>
        <v/>
      </c>
      <c r="D9" s="17" t="str">
        <f>IF(B9="","",VLOOKUP($B9,RallyBook!$A$2:$J$66,10,FALSE))</f>
        <v/>
      </c>
      <c r="E9" s="17" t="str">
        <f t="shared" si="5"/>
        <v/>
      </c>
      <c r="F9" s="17" t="str">
        <f t="shared" ref="F9:F72" si="7">IF(B9="","",IF(AND(B9="STICK",M7="Approved"),971,Q9))</f>
        <v/>
      </c>
      <c r="G9" s="17" t="str">
        <f t="shared" si="0"/>
        <v/>
      </c>
      <c r="H9" s="17" t="str">
        <f t="shared" si="1"/>
        <v/>
      </c>
      <c r="K9" s="1">
        <v>4</v>
      </c>
      <c r="L9" s="1" t="str">
        <f t="shared" si="2"/>
        <v/>
      </c>
      <c r="M9" s="1" t="s">
        <v>308</v>
      </c>
      <c r="N9" s="1" t="str">
        <f>IF(L9="STICK",0,IF(M9="Approved",IF(LEFT(L9,1)="P",0,IF(L9="","",VLOOKUP(L9,RallyBook!$A$2:J$66,10,FALSE))),0))</f>
        <v/>
      </c>
      <c r="O9" s="1">
        <f>IF(M9="Approved",IF(LEFT(L9,1)&lt;&gt;"P",0,IF(L9="","",VLOOKUP(L9,RallyBook!$A$2:$J$66,10,FALSE))),0)</f>
        <v>0</v>
      </c>
      <c r="P9" s="1">
        <f t="shared" si="3"/>
        <v>0</v>
      </c>
      <c r="Q9" s="1">
        <f t="shared" si="6"/>
        <v>0</v>
      </c>
      <c r="R9" s="1">
        <f>SUM(Q$6:$Q9)</f>
        <v>0</v>
      </c>
      <c r="BQ9" s="7"/>
      <c r="BR9" s="30"/>
      <c r="BS9" s="30"/>
      <c r="BT9" s="30"/>
      <c r="BU9" s="30"/>
      <c r="BV9" s="30"/>
      <c r="BW9" s="30"/>
      <c r="BX9" s="30"/>
      <c r="BY9" s="7"/>
    </row>
    <row r="10" spans="1:77" x14ac:dyDescent="0.3">
      <c r="A10" s="15">
        <f t="shared" si="4"/>
        <v>5</v>
      </c>
      <c r="B10" s="21"/>
      <c r="C10" s="16" t="str">
        <f>IF(B10="","",VLOOKUP($B10,RallyBook!$A$2:$J$66,2,FALSE))</f>
        <v/>
      </c>
      <c r="D10" s="17" t="str">
        <f>IF(B10="","",VLOOKUP($B10,RallyBook!$A$2:$J$66,10,FALSE))</f>
        <v/>
      </c>
      <c r="E10" s="17" t="str">
        <f t="shared" si="5"/>
        <v/>
      </c>
      <c r="F10" s="17" t="str">
        <f t="shared" si="7"/>
        <v/>
      </c>
      <c r="G10" s="17" t="str">
        <f t="shared" si="0"/>
        <v/>
      </c>
      <c r="H10" s="17" t="str">
        <f t="shared" si="1"/>
        <v/>
      </c>
      <c r="K10" s="1">
        <v>5</v>
      </c>
      <c r="L10" s="1" t="str">
        <f t="shared" si="2"/>
        <v/>
      </c>
      <c r="M10" s="1" t="s">
        <v>308</v>
      </c>
      <c r="N10" s="1" t="str">
        <f>IF(L10="STICK",0,IF(M10="Approved",IF(LEFT(L10,1)="P",0,IF(L10="","",VLOOKUP(L10,RallyBook!$A$2:J$66,10,FALSE))),0))</f>
        <v/>
      </c>
      <c r="O10" s="1">
        <f>IF(M10="Approved",IF(LEFT(L10,1)&lt;&gt;"P",0,IF(L10="","",VLOOKUP(L10,RallyBook!$A$2:$J$66,10,FALSE))),0)</f>
        <v>0</v>
      </c>
      <c r="P10" s="1">
        <f t="shared" si="3"/>
        <v>0</v>
      </c>
      <c r="Q10" s="1">
        <f t="shared" si="6"/>
        <v>0</v>
      </c>
      <c r="R10" s="1">
        <f>SUM(Q$6:$Q10)</f>
        <v>0</v>
      </c>
      <c r="BQ10" s="7"/>
      <c r="BR10" s="30"/>
      <c r="BS10" s="30"/>
      <c r="BT10" s="30"/>
      <c r="BU10" s="30"/>
      <c r="BV10" s="30"/>
      <c r="BW10" s="30"/>
      <c r="BX10" s="30"/>
      <c r="BY10" s="7"/>
    </row>
    <row r="11" spans="1:77" x14ac:dyDescent="0.3">
      <c r="A11" s="15">
        <f t="shared" si="4"/>
        <v>6</v>
      </c>
      <c r="B11" s="21"/>
      <c r="C11" s="16" t="str">
        <f>IF(B11="","",VLOOKUP($B11,RallyBook!$A$2:$J$66,2,FALSE))</f>
        <v/>
      </c>
      <c r="D11" s="17" t="str">
        <f>IF(B11="","",VLOOKUP($B11,RallyBook!$A$2:$J$66,10,FALSE))</f>
        <v/>
      </c>
      <c r="E11" s="17" t="str">
        <f t="shared" si="5"/>
        <v/>
      </c>
      <c r="F11" s="17" t="str">
        <f t="shared" si="7"/>
        <v/>
      </c>
      <c r="G11" s="17" t="str">
        <f t="shared" si="0"/>
        <v/>
      </c>
      <c r="H11" s="17" t="str">
        <f t="shared" si="1"/>
        <v/>
      </c>
      <c r="K11" s="1">
        <v>6</v>
      </c>
      <c r="L11" s="1" t="str">
        <f t="shared" si="2"/>
        <v/>
      </c>
      <c r="M11" s="1" t="s">
        <v>308</v>
      </c>
      <c r="N11" s="1" t="str">
        <f>IF(L11="STICK",0,IF(M11="Approved",IF(LEFT(L11,1)="P",0,IF(L11="","",VLOOKUP(L11,RallyBook!$A$2:J$66,10,FALSE))),0))</f>
        <v/>
      </c>
      <c r="O11" s="1">
        <f>IF(M11="Approved",IF(LEFT(L11,1)&lt;&gt;"P",0,IF(L11="","",VLOOKUP(L11,RallyBook!$A$2:$J$66,10,FALSE))),0)</f>
        <v>0</v>
      </c>
      <c r="P11" s="1">
        <f t="shared" si="3"/>
        <v>0</v>
      </c>
      <c r="Q11" s="1">
        <f t="shared" si="6"/>
        <v>0</v>
      </c>
      <c r="R11" s="1">
        <f>SUM(Q$6:$Q11)</f>
        <v>0</v>
      </c>
      <c r="BQ11" s="7"/>
      <c r="BR11" s="30"/>
      <c r="BS11" s="30"/>
      <c r="BT11" s="30"/>
      <c r="BU11" s="30"/>
      <c r="BV11" s="30"/>
      <c r="BW11" s="30"/>
      <c r="BX11" s="30"/>
      <c r="BY11" s="7"/>
    </row>
    <row r="12" spans="1:77" x14ac:dyDescent="0.3">
      <c r="A12" s="15">
        <f t="shared" si="4"/>
        <v>7</v>
      </c>
      <c r="B12" s="21"/>
      <c r="C12" s="16" t="str">
        <f>IF(B12="","",VLOOKUP($B12,RallyBook!$A$2:$J$66,2,FALSE))</f>
        <v/>
      </c>
      <c r="D12" s="17" t="str">
        <f>IF(B12="","",VLOOKUP($B12,RallyBook!$A$2:$J$66,10,FALSE))</f>
        <v/>
      </c>
      <c r="E12" s="17" t="str">
        <f t="shared" si="5"/>
        <v/>
      </c>
      <c r="F12" s="17" t="str">
        <f t="shared" si="7"/>
        <v/>
      </c>
      <c r="G12" s="17" t="str">
        <f t="shared" si="0"/>
        <v/>
      </c>
      <c r="H12" s="17" t="str">
        <f t="shared" si="1"/>
        <v/>
      </c>
      <c r="K12" s="1">
        <v>7</v>
      </c>
      <c r="L12" s="1" t="str">
        <f t="shared" si="2"/>
        <v/>
      </c>
      <c r="M12" s="1" t="s">
        <v>308</v>
      </c>
      <c r="N12" s="1" t="str">
        <f>IF(L12="STICK",0,IF(M12="Approved",IF(LEFT(L12,1)="P",0,IF(L12="","",VLOOKUP(L12,RallyBook!$A$2:J$66,10,FALSE))),0))</f>
        <v/>
      </c>
      <c r="O12" s="1">
        <f>IF(M12="Approved",IF(LEFT(L12,1)&lt;&gt;"P",0,IF(L12="","",VLOOKUP(L12,RallyBook!$A$2:$J$66,10,FALSE))),0)</f>
        <v>0</v>
      </c>
      <c r="P12" s="1">
        <f t="shared" si="3"/>
        <v>0</v>
      </c>
      <c r="Q12" s="1">
        <f t="shared" si="6"/>
        <v>0</v>
      </c>
      <c r="R12" s="1">
        <f>SUM(Q$6:$Q12)</f>
        <v>0</v>
      </c>
      <c r="BQ12" s="7"/>
      <c r="BR12" s="30"/>
      <c r="BS12" s="30"/>
      <c r="BT12" s="30"/>
      <c r="BU12" s="30"/>
      <c r="BV12" s="30"/>
      <c r="BW12" s="30"/>
      <c r="BX12" s="30"/>
      <c r="BY12" s="7"/>
    </row>
    <row r="13" spans="1:77" x14ac:dyDescent="0.3">
      <c r="A13" s="15">
        <f t="shared" si="4"/>
        <v>8</v>
      </c>
      <c r="B13" s="21"/>
      <c r="C13" s="16" t="str">
        <f>IF(B13="","",VLOOKUP($B13,RallyBook!$A$2:$J$66,2,FALSE))</f>
        <v/>
      </c>
      <c r="D13" s="17" t="str">
        <f>IF(B13="","",VLOOKUP($B13,RallyBook!$A$2:$J$66,10,FALSE))</f>
        <v/>
      </c>
      <c r="E13" s="17" t="str">
        <f t="shared" si="5"/>
        <v/>
      </c>
      <c r="F13" s="17" t="str">
        <f t="shared" si="7"/>
        <v/>
      </c>
      <c r="G13" s="17" t="str">
        <f t="shared" si="0"/>
        <v/>
      </c>
      <c r="H13" s="17" t="str">
        <f t="shared" si="1"/>
        <v/>
      </c>
      <c r="K13" s="1">
        <v>8</v>
      </c>
      <c r="L13" s="1" t="str">
        <f t="shared" si="2"/>
        <v/>
      </c>
      <c r="M13" s="1" t="s">
        <v>308</v>
      </c>
      <c r="N13" s="1" t="str">
        <f>IF(L13="STICK",0,IF(M13="Approved",IF(LEFT(L13,1)="P",0,IF(L13="","",VLOOKUP(L13,RallyBook!$A$2:J$66,10,FALSE))),0))</f>
        <v/>
      </c>
      <c r="O13" s="1">
        <f>IF(M13="Approved",IF(LEFT(L13,1)&lt;&gt;"P",0,IF(L13="","",VLOOKUP(L13,RallyBook!$A$2:$J$66,10,FALSE))),0)</f>
        <v>0</v>
      </c>
      <c r="P13" s="1">
        <f t="shared" si="3"/>
        <v>0</v>
      </c>
      <c r="Q13" s="1">
        <f t="shared" si="6"/>
        <v>0</v>
      </c>
      <c r="R13" s="1">
        <f>SUM(Q$6:$Q13)</f>
        <v>0</v>
      </c>
      <c r="BQ13" s="7"/>
      <c r="BR13" s="30"/>
      <c r="BS13" s="30"/>
      <c r="BT13" s="30"/>
      <c r="BU13" s="30"/>
      <c r="BV13" s="30"/>
      <c r="BW13" s="30"/>
      <c r="BX13" s="30"/>
      <c r="BY13" s="7"/>
    </row>
    <row r="14" spans="1:77" x14ac:dyDescent="0.3">
      <c r="A14" s="15">
        <f t="shared" si="4"/>
        <v>9</v>
      </c>
      <c r="B14" s="21"/>
      <c r="C14" s="16" t="str">
        <f>IF(B14="","",VLOOKUP($B14,RallyBook!$A$2:$J$66,2,FALSE))</f>
        <v/>
      </c>
      <c r="D14" s="17" t="str">
        <f>IF(B14="","",VLOOKUP($B14,RallyBook!$A$2:$J$66,10,FALSE))</f>
        <v/>
      </c>
      <c r="E14" s="17" t="str">
        <f t="shared" si="5"/>
        <v/>
      </c>
      <c r="F14" s="17" t="str">
        <f t="shared" si="7"/>
        <v/>
      </c>
      <c r="G14" s="17" t="str">
        <f t="shared" si="0"/>
        <v/>
      </c>
      <c r="H14" s="17" t="str">
        <f t="shared" si="1"/>
        <v/>
      </c>
      <c r="K14" s="1">
        <v>9</v>
      </c>
      <c r="L14" s="1" t="str">
        <f t="shared" si="2"/>
        <v/>
      </c>
      <c r="M14" s="1" t="s">
        <v>308</v>
      </c>
      <c r="N14" s="1" t="str">
        <f>IF(L14="STICK",0,IF(M14="Approved",IF(LEFT(L14,1)="P",0,IF(L14="","",VLOOKUP(L14,RallyBook!$A$2:J$66,10,FALSE))),0))</f>
        <v/>
      </c>
      <c r="O14" s="1">
        <f>IF(M14="Approved",IF(LEFT(L14,1)&lt;&gt;"P",0,IF(L14="","",VLOOKUP(L14,RallyBook!$A$2:$J$66,10,FALSE))),0)</f>
        <v>0</v>
      </c>
      <c r="P14" s="1">
        <f t="shared" si="3"/>
        <v>0</v>
      </c>
      <c r="Q14" s="1">
        <f t="shared" si="6"/>
        <v>0</v>
      </c>
      <c r="R14" s="1">
        <f>SUM(Q$6:$Q14)</f>
        <v>0</v>
      </c>
      <c r="BQ14" s="7"/>
      <c r="BR14" s="30"/>
      <c r="BS14" s="30"/>
      <c r="BT14" s="30"/>
      <c r="BU14" s="30"/>
      <c r="BV14" s="30"/>
      <c r="BW14" s="30"/>
      <c r="BX14" s="30"/>
      <c r="BY14" s="7"/>
    </row>
    <row r="15" spans="1:77" x14ac:dyDescent="0.3">
      <c r="A15" s="15">
        <f t="shared" si="4"/>
        <v>10</v>
      </c>
      <c r="B15" s="21"/>
      <c r="C15" s="16" t="str">
        <f>IF(B15="","",VLOOKUP($B15,RallyBook!$A$2:$J$66,2,FALSE))</f>
        <v/>
      </c>
      <c r="D15" s="17" t="str">
        <f>IF(B15="","",VLOOKUP($B15,RallyBook!$A$2:$J$66,10,FALSE))</f>
        <v/>
      </c>
      <c r="E15" s="17" t="str">
        <f t="shared" si="5"/>
        <v/>
      </c>
      <c r="F15" s="17" t="str">
        <f t="shared" si="7"/>
        <v/>
      </c>
      <c r="G15" s="17" t="str">
        <f t="shared" si="0"/>
        <v/>
      </c>
      <c r="H15" s="17" t="str">
        <f t="shared" si="1"/>
        <v/>
      </c>
      <c r="K15" s="1">
        <v>10</v>
      </c>
      <c r="L15" s="1" t="str">
        <f t="shared" si="2"/>
        <v/>
      </c>
      <c r="M15" s="1" t="s">
        <v>308</v>
      </c>
      <c r="N15" s="1" t="str">
        <f>IF(L15="STICK",0,IF(M15="Approved",IF(LEFT(L15,1)="P",0,IF(L15="","",VLOOKUP(L15,RallyBook!$A$2:J$66,10,FALSE))),0))</f>
        <v/>
      </c>
      <c r="O15" s="1">
        <f>IF(M15="Approved",IF(LEFT(L15,1)&lt;&gt;"P",0,IF(L15="","",VLOOKUP(L15,RallyBook!$A$2:$J$66,10,FALSE))),0)</f>
        <v>0</v>
      </c>
      <c r="P15" s="1">
        <f t="shared" si="3"/>
        <v>0</v>
      </c>
      <c r="Q15" s="1">
        <f t="shared" si="6"/>
        <v>0</v>
      </c>
      <c r="R15" s="1">
        <f>SUM(Q$6:$Q15)</f>
        <v>0</v>
      </c>
      <c r="BQ15" s="7"/>
      <c r="BR15" s="30"/>
      <c r="BS15" s="30"/>
      <c r="BT15" s="30"/>
      <c r="BU15" s="30"/>
      <c r="BV15" s="30"/>
      <c r="BW15" s="30"/>
      <c r="BX15" s="30"/>
      <c r="BY15" s="7"/>
    </row>
    <row r="16" spans="1:77" x14ac:dyDescent="0.3">
      <c r="A16" s="15">
        <f t="shared" si="4"/>
        <v>11</v>
      </c>
      <c r="B16" s="21"/>
      <c r="C16" s="16" t="str">
        <f>IF(B16="","",VLOOKUP($B16,RallyBook!$A$2:$J$66,2,FALSE))</f>
        <v/>
      </c>
      <c r="D16" s="17" t="str">
        <f>IF(B16="","",VLOOKUP($B16,RallyBook!$A$2:$J$66,10,FALSE))</f>
        <v/>
      </c>
      <c r="E16" s="17" t="str">
        <f t="shared" si="5"/>
        <v/>
      </c>
      <c r="F16" s="17" t="str">
        <f t="shared" si="7"/>
        <v/>
      </c>
      <c r="G16" s="17" t="str">
        <f t="shared" si="0"/>
        <v/>
      </c>
      <c r="H16" s="17" t="str">
        <f t="shared" si="1"/>
        <v/>
      </c>
      <c r="K16" s="1">
        <v>11</v>
      </c>
      <c r="L16" s="1" t="str">
        <f t="shared" si="2"/>
        <v/>
      </c>
      <c r="M16" s="1" t="s">
        <v>308</v>
      </c>
      <c r="N16" s="1" t="str">
        <f>IF(L16="STICK",0,IF(M16="Approved",IF(LEFT(L16,1)="P",0,IF(L16="","",VLOOKUP(L16,RallyBook!$A$2:J$66,10,FALSE))),0))</f>
        <v/>
      </c>
      <c r="O16" s="1">
        <f>IF(M16="Approved",IF(LEFT(L16,1)&lt;&gt;"P",0,IF(L16="","",VLOOKUP(L16,RallyBook!$A$2:$J$66,10,FALSE))),0)</f>
        <v>0</v>
      </c>
      <c r="P16" s="1">
        <f t="shared" si="3"/>
        <v>0</v>
      </c>
      <c r="Q16" s="1">
        <f t="shared" si="6"/>
        <v>0</v>
      </c>
      <c r="R16" s="1">
        <f>SUM(Q$6:$Q16)</f>
        <v>0</v>
      </c>
      <c r="BQ16" s="7"/>
      <c r="BR16" s="30"/>
      <c r="BS16" s="30"/>
      <c r="BT16" s="30"/>
      <c r="BU16" s="30"/>
      <c r="BV16" s="30"/>
      <c r="BW16" s="30"/>
      <c r="BX16" s="30"/>
      <c r="BY16" s="7"/>
    </row>
    <row r="17" spans="1:77" x14ac:dyDescent="0.3">
      <c r="A17" s="15">
        <f t="shared" si="4"/>
        <v>12</v>
      </c>
      <c r="B17" s="21"/>
      <c r="C17" s="16" t="str">
        <f>IF(B17="","",VLOOKUP($B17,RallyBook!$A$2:$J$66,2,FALSE))</f>
        <v/>
      </c>
      <c r="D17" s="17" t="str">
        <f>IF(B17="","",VLOOKUP($B17,RallyBook!$A$2:$J$66,10,FALSE))</f>
        <v/>
      </c>
      <c r="E17" s="17" t="str">
        <f t="shared" si="5"/>
        <v/>
      </c>
      <c r="F17" s="17" t="str">
        <f t="shared" si="7"/>
        <v/>
      </c>
      <c r="G17" s="17" t="str">
        <f t="shared" si="0"/>
        <v/>
      </c>
      <c r="H17" s="17" t="str">
        <f t="shared" si="1"/>
        <v/>
      </c>
      <c r="K17" s="1">
        <v>12</v>
      </c>
      <c r="L17" s="1" t="str">
        <f t="shared" si="2"/>
        <v/>
      </c>
      <c r="M17" s="1" t="s">
        <v>308</v>
      </c>
      <c r="N17" s="1" t="str">
        <f>IF(L17="STICK",0,IF(M17="Approved",IF(LEFT(L17,1)="P",0,IF(L17="","",VLOOKUP(L17,RallyBook!$A$2:J$66,10,FALSE))),0))</f>
        <v/>
      </c>
      <c r="O17" s="1">
        <f>IF(M17="Approved",IF(LEFT(L17,1)&lt;&gt;"P",0,IF(L17="","",VLOOKUP(L17,RallyBook!$A$2:$J$66,10,FALSE))),0)</f>
        <v>0</v>
      </c>
      <c r="P17" s="1">
        <f t="shared" si="3"/>
        <v>0</v>
      </c>
      <c r="Q17" s="1">
        <f t="shared" si="6"/>
        <v>0</v>
      </c>
      <c r="R17" s="1">
        <f>SUM(Q$6:$Q17)</f>
        <v>0</v>
      </c>
      <c r="BQ17" s="7"/>
      <c r="BR17" s="30"/>
      <c r="BS17" s="30"/>
      <c r="BT17" s="30"/>
      <c r="BU17" s="30"/>
      <c r="BV17" s="30"/>
      <c r="BW17" s="30"/>
      <c r="BX17" s="30"/>
      <c r="BY17" s="7"/>
    </row>
    <row r="18" spans="1:77" x14ac:dyDescent="0.3">
      <c r="A18" s="15">
        <f t="shared" si="4"/>
        <v>13</v>
      </c>
      <c r="B18" s="21"/>
      <c r="C18" s="16" t="str">
        <f>IF(B18="","",VLOOKUP($B18,RallyBook!$A$2:$J$66,2,FALSE))</f>
        <v/>
      </c>
      <c r="D18" s="17" t="str">
        <f>IF(B18="","",VLOOKUP($B18,RallyBook!$A$2:$J$66,10,FALSE))</f>
        <v/>
      </c>
      <c r="E18" s="17" t="str">
        <f t="shared" si="5"/>
        <v/>
      </c>
      <c r="F18" s="17" t="str">
        <f t="shared" si="7"/>
        <v/>
      </c>
      <c r="G18" s="17" t="str">
        <f t="shared" si="0"/>
        <v/>
      </c>
      <c r="H18" s="17" t="str">
        <f t="shared" si="1"/>
        <v/>
      </c>
      <c r="K18" s="1">
        <v>13</v>
      </c>
      <c r="L18" s="1" t="str">
        <f t="shared" si="2"/>
        <v/>
      </c>
      <c r="M18" s="1" t="s">
        <v>308</v>
      </c>
      <c r="N18" s="1" t="str">
        <f>IF(L18="STICK",0,IF(M18="Approved",IF(LEFT(L18,1)="P",0,IF(L18="","",VLOOKUP(L18,RallyBook!$A$2:J$66,10,FALSE))),0))</f>
        <v/>
      </c>
      <c r="O18" s="1">
        <f>IF(M18="Approved",IF(LEFT(L18,1)&lt;&gt;"P",0,IF(L18="","",VLOOKUP(L18,RallyBook!$A$2:$J$66,10,FALSE))),0)</f>
        <v>0</v>
      </c>
      <c r="P18" s="1">
        <f t="shared" si="3"/>
        <v>0</v>
      </c>
      <c r="Q18" s="1">
        <f t="shared" si="6"/>
        <v>0</v>
      </c>
      <c r="R18" s="1">
        <f>SUM(Q$6:$Q18)</f>
        <v>0</v>
      </c>
      <c r="BQ18" s="7"/>
      <c r="BR18" s="30"/>
      <c r="BS18" s="30"/>
      <c r="BT18" s="30"/>
      <c r="BU18" s="30"/>
      <c r="BV18" s="30"/>
      <c r="BW18" s="30"/>
      <c r="BX18" s="30"/>
      <c r="BY18" s="7"/>
    </row>
    <row r="19" spans="1:77" x14ac:dyDescent="0.3">
      <c r="A19" s="15">
        <f t="shared" si="4"/>
        <v>14</v>
      </c>
      <c r="B19" s="21"/>
      <c r="C19" s="16" t="str">
        <f>IF(B19="","",VLOOKUP($B19,RallyBook!$A$2:$J$66,2,FALSE))</f>
        <v/>
      </c>
      <c r="D19" s="17" t="str">
        <f>IF(B19="","",VLOOKUP($B19,RallyBook!$A$2:$J$66,10,FALSE))</f>
        <v/>
      </c>
      <c r="E19" s="17" t="str">
        <f t="shared" si="5"/>
        <v/>
      </c>
      <c r="F19" s="17" t="str">
        <f t="shared" si="7"/>
        <v/>
      </c>
      <c r="G19" s="17" t="str">
        <f t="shared" si="0"/>
        <v/>
      </c>
      <c r="H19" s="17" t="str">
        <f t="shared" si="1"/>
        <v/>
      </c>
      <c r="K19" s="1">
        <v>14</v>
      </c>
      <c r="L19" s="1" t="str">
        <f t="shared" si="2"/>
        <v/>
      </c>
      <c r="M19" s="1" t="s">
        <v>308</v>
      </c>
      <c r="N19" s="1" t="str">
        <f>IF(L19="STICK",0,IF(M19="Approved",IF(LEFT(L19,1)="P",0,IF(L19="","",VLOOKUP(L19,RallyBook!$A$2:J$66,10,FALSE))),0))</f>
        <v/>
      </c>
      <c r="O19" s="1">
        <f>IF(M19="Approved",IF(LEFT(L19,1)&lt;&gt;"P",0,IF(L19="","",VLOOKUP(L19,RallyBook!$A$2:$J$66,10,FALSE))),0)</f>
        <v>0</v>
      </c>
      <c r="P19" s="1">
        <f t="shared" si="3"/>
        <v>0</v>
      </c>
      <c r="Q19" s="1">
        <f t="shared" si="6"/>
        <v>0</v>
      </c>
      <c r="R19" s="1">
        <f>SUM(Q$6:$Q19)</f>
        <v>0</v>
      </c>
      <c r="BQ19" s="7"/>
      <c r="BR19" s="7"/>
      <c r="BS19" s="7"/>
      <c r="BT19" s="7"/>
      <c r="BU19" s="7"/>
      <c r="BV19" s="7"/>
      <c r="BW19" s="7"/>
      <c r="BX19" s="7"/>
      <c r="BY19" s="7"/>
    </row>
    <row r="20" spans="1:77" x14ac:dyDescent="0.3">
      <c r="A20" s="15">
        <f t="shared" si="4"/>
        <v>15</v>
      </c>
      <c r="B20" s="21"/>
      <c r="C20" s="16" t="str">
        <f>IF(B20="","",VLOOKUP($B20,RallyBook!$A$2:$J$66,2,FALSE))</f>
        <v/>
      </c>
      <c r="D20" s="17" t="str">
        <f>IF(B20="","",VLOOKUP($B20,RallyBook!$A$2:$J$66,10,FALSE))</f>
        <v/>
      </c>
      <c r="E20" s="17" t="str">
        <f t="shared" si="5"/>
        <v/>
      </c>
      <c r="F20" s="17" t="str">
        <f t="shared" si="7"/>
        <v/>
      </c>
      <c r="G20" s="17" t="str">
        <f t="shared" si="0"/>
        <v/>
      </c>
      <c r="H20" s="17" t="str">
        <f t="shared" si="1"/>
        <v/>
      </c>
      <c r="K20" s="1">
        <v>15</v>
      </c>
      <c r="L20" s="1" t="str">
        <f t="shared" si="2"/>
        <v/>
      </c>
      <c r="M20" s="1" t="s">
        <v>308</v>
      </c>
      <c r="N20" s="1" t="str">
        <f>IF(L20="STICK",0,IF(M20="Approved",IF(LEFT(L20,1)="P",0,IF(L20="","",VLOOKUP(L20,RallyBook!$A$2:J$66,10,FALSE))),0))</f>
        <v/>
      </c>
      <c r="O20" s="1">
        <f>IF(M20="Approved",IF(LEFT(L20,1)&lt;&gt;"P",0,IF(L20="","",VLOOKUP(L20,RallyBook!$A$2:$J$66,10,FALSE))),0)</f>
        <v>0</v>
      </c>
      <c r="P20" s="1">
        <f t="shared" si="3"/>
        <v>0</v>
      </c>
      <c r="Q20" s="1">
        <f t="shared" si="6"/>
        <v>0</v>
      </c>
      <c r="R20" s="1">
        <f>SUM(Q$6:$Q20)</f>
        <v>0</v>
      </c>
      <c r="BQ20" s="7"/>
      <c r="BR20" s="7"/>
      <c r="BS20" s="7"/>
      <c r="BT20" s="7"/>
      <c r="BU20" s="7"/>
      <c r="BV20" s="7"/>
      <c r="BW20" s="7"/>
      <c r="BX20" s="7"/>
      <c r="BY20" s="7"/>
    </row>
    <row r="21" spans="1:77" x14ac:dyDescent="0.3">
      <c r="A21" s="15">
        <f t="shared" si="4"/>
        <v>16</v>
      </c>
      <c r="B21" s="21"/>
      <c r="C21" s="16" t="str">
        <f>IF(B21="","",VLOOKUP($B21,RallyBook!$A$2:$J$66,2,FALSE))</f>
        <v/>
      </c>
      <c r="D21" s="17" t="str">
        <f>IF(B21="","",VLOOKUP($B21,RallyBook!$A$2:$J$66,10,FALSE))</f>
        <v/>
      </c>
      <c r="E21" s="17" t="str">
        <f t="shared" si="5"/>
        <v/>
      </c>
      <c r="F21" s="17" t="str">
        <f t="shared" si="7"/>
        <v/>
      </c>
      <c r="G21" s="17" t="str">
        <f t="shared" si="0"/>
        <v/>
      </c>
      <c r="H21" s="17" t="str">
        <f t="shared" si="1"/>
        <v/>
      </c>
      <c r="K21" s="1">
        <v>16</v>
      </c>
      <c r="L21" s="1" t="str">
        <f t="shared" si="2"/>
        <v/>
      </c>
      <c r="M21" s="1" t="s">
        <v>308</v>
      </c>
      <c r="N21" s="1" t="str">
        <f>IF(L21="STICK",0,IF(M21="Approved",IF(LEFT(L21,1)="P",0,IF(L21="","",VLOOKUP(L21,RallyBook!$A$2:J$66,10,FALSE))),0))</f>
        <v/>
      </c>
      <c r="O21" s="1">
        <f>IF(M21="Approved",IF(LEFT(L21,1)&lt;&gt;"P",0,IF(L21="","",VLOOKUP(L21,RallyBook!$A$2:$J$66,10,FALSE))),0)</f>
        <v>0</v>
      </c>
      <c r="P21" s="1">
        <f t="shared" si="3"/>
        <v>0</v>
      </c>
      <c r="Q21" s="1">
        <f t="shared" si="6"/>
        <v>0</v>
      </c>
      <c r="R21" s="1">
        <f>SUM(Q$6:$Q21)</f>
        <v>0</v>
      </c>
      <c r="BQ21" s="7"/>
      <c r="BR21" s="7"/>
      <c r="BS21" s="7"/>
      <c r="BT21" s="7"/>
      <c r="BU21" s="7"/>
      <c r="BV21" s="7"/>
      <c r="BW21" s="7"/>
      <c r="BX21" s="7"/>
      <c r="BY21" s="7"/>
    </row>
    <row r="22" spans="1:77" x14ac:dyDescent="0.3">
      <c r="A22" s="15">
        <f t="shared" si="4"/>
        <v>17</v>
      </c>
      <c r="B22" s="21"/>
      <c r="C22" s="16" t="str">
        <f>IF(B22="","",VLOOKUP($B22,RallyBook!$A$2:$J$66,2,FALSE))</f>
        <v/>
      </c>
      <c r="D22" s="17" t="str">
        <f>IF(B22="","",VLOOKUP($B22,RallyBook!$A$2:$J$66,10,FALSE))</f>
        <v/>
      </c>
      <c r="E22" s="17" t="str">
        <f t="shared" si="5"/>
        <v/>
      </c>
      <c r="F22" s="17" t="str">
        <f t="shared" si="7"/>
        <v/>
      </c>
      <c r="G22" s="17" t="str">
        <f t="shared" si="0"/>
        <v/>
      </c>
      <c r="H22" s="17" t="str">
        <f t="shared" si="1"/>
        <v/>
      </c>
      <c r="K22" s="1">
        <v>17</v>
      </c>
      <c r="L22" s="1" t="str">
        <f t="shared" si="2"/>
        <v/>
      </c>
      <c r="M22" s="1" t="s">
        <v>308</v>
      </c>
      <c r="N22" s="1" t="str">
        <f>IF(L22="STICK",0,IF(M22="Approved",IF(LEFT(L22,1)="P",0,IF(L22="","",VLOOKUP(L22,RallyBook!$A$2:J$66,10,FALSE))),0))</f>
        <v/>
      </c>
      <c r="O22" s="1">
        <f>IF(M22="Approved",IF(LEFT(L22,1)&lt;&gt;"P",0,IF(L22="","",VLOOKUP(L22,RallyBook!$A$2:$J$66,10,FALSE))),0)</f>
        <v>0</v>
      </c>
      <c r="P22" s="1">
        <f t="shared" si="3"/>
        <v>0</v>
      </c>
      <c r="Q22" s="1">
        <f t="shared" si="6"/>
        <v>0</v>
      </c>
      <c r="R22" s="1">
        <f>SUM(Q$6:$Q22)</f>
        <v>0</v>
      </c>
      <c r="BQ22" s="7"/>
      <c r="BR22" s="7"/>
      <c r="BS22" s="7"/>
      <c r="BT22" s="7"/>
      <c r="BU22" s="7"/>
      <c r="BV22" s="7"/>
      <c r="BW22" s="7"/>
      <c r="BX22" s="7"/>
      <c r="BY22" s="7"/>
    </row>
    <row r="23" spans="1:77" ht="28.8" x14ac:dyDescent="0.3">
      <c r="A23" s="15">
        <f t="shared" si="4"/>
        <v>18</v>
      </c>
      <c r="B23" s="21"/>
      <c r="C23" s="16" t="str">
        <f>IF(B23="","",VLOOKUP($B23,RallyBook!$A$2:$J$66,2,FALSE))</f>
        <v/>
      </c>
      <c r="D23" s="17" t="str">
        <f>IF(B23="","",VLOOKUP($B23,RallyBook!$A$2:$J$66,10,FALSE))</f>
        <v/>
      </c>
      <c r="E23" s="17" t="str">
        <f t="shared" si="5"/>
        <v/>
      </c>
      <c r="F23" s="17" t="str">
        <f t="shared" si="7"/>
        <v/>
      </c>
      <c r="G23" s="17" t="str">
        <f t="shared" si="0"/>
        <v/>
      </c>
      <c r="H23" s="17" t="str">
        <f t="shared" si="1"/>
        <v/>
      </c>
      <c r="K23" s="1">
        <v>18</v>
      </c>
      <c r="L23" s="1" t="str">
        <f t="shared" si="2"/>
        <v/>
      </c>
      <c r="M23" s="1" t="s">
        <v>308</v>
      </c>
      <c r="N23" s="1" t="str">
        <f>IF(L23="STICK",0,IF(M23="Approved",IF(LEFT(L23,1)="P",0,IF(L23="","",VLOOKUP(L23,RallyBook!$A$2:J$66,10,FALSE))),0))</f>
        <v/>
      </c>
      <c r="O23" s="1">
        <f>IF(M23="Approved",IF(LEFT(L23,1)&lt;&gt;"P",0,IF(L23="","",VLOOKUP(L23,RallyBook!$A$2:$J$66,10,FALSE))),0)</f>
        <v>0</v>
      </c>
      <c r="P23" s="1">
        <f t="shared" si="3"/>
        <v>0</v>
      </c>
      <c r="Q23" s="1">
        <f t="shared" si="6"/>
        <v>0</v>
      </c>
      <c r="R23" s="1">
        <f>SUM(Q$6:$Q23)</f>
        <v>0</v>
      </c>
      <c r="BQ23" s="7"/>
      <c r="BR23" s="7"/>
      <c r="BS23" s="7"/>
      <c r="BT23" s="7"/>
      <c r="BU23" s="7"/>
      <c r="BV23" s="7"/>
      <c r="BW23" s="7"/>
      <c r="BX23" s="7"/>
      <c r="BY23" s="7"/>
    </row>
    <row r="24" spans="1:77" x14ac:dyDescent="0.3">
      <c r="A24" s="15">
        <f t="shared" si="4"/>
        <v>19</v>
      </c>
      <c r="B24" s="21"/>
      <c r="C24" s="16" t="str">
        <f>IF(B24="","",VLOOKUP($B24,RallyBook!$A$2:$J$66,2,FALSE))</f>
        <v/>
      </c>
      <c r="D24" s="17" t="str">
        <f>IF(B24="","",VLOOKUP($B24,RallyBook!$A$2:$J$66,10,FALSE))</f>
        <v/>
      </c>
      <c r="E24" s="17" t="str">
        <f t="shared" si="5"/>
        <v/>
      </c>
      <c r="F24" s="17" t="str">
        <f t="shared" si="7"/>
        <v/>
      </c>
      <c r="G24" s="17" t="str">
        <f t="shared" si="0"/>
        <v/>
      </c>
      <c r="H24" s="17" t="str">
        <f t="shared" si="1"/>
        <v/>
      </c>
      <c r="K24" s="1">
        <v>19</v>
      </c>
      <c r="L24" s="1" t="str">
        <f t="shared" si="2"/>
        <v/>
      </c>
      <c r="M24" s="1" t="s">
        <v>308</v>
      </c>
      <c r="N24" s="1" t="str">
        <f>IF(L24="STICK",0,IF(M24="Approved",IF(LEFT(L24,1)="P",0,IF(L24="","",VLOOKUP(L24,RallyBook!$A$2:J$66,10,FALSE))),0))</f>
        <v/>
      </c>
      <c r="O24" s="1">
        <f>IF(M24="Approved",IF(LEFT(L24,1)&lt;&gt;"P",0,IF(L24="","",VLOOKUP(L24,RallyBook!$A$2:$J$66,10,FALSE))),0)</f>
        <v>0</v>
      </c>
      <c r="P24" s="1">
        <f t="shared" si="3"/>
        <v>0</v>
      </c>
      <c r="Q24" s="1">
        <f t="shared" si="6"/>
        <v>0</v>
      </c>
      <c r="R24" s="1">
        <f>SUM(Q$6:$Q24)</f>
        <v>0</v>
      </c>
      <c r="BQ24" s="7"/>
      <c r="BR24" s="7"/>
      <c r="BS24" s="7"/>
      <c r="BT24" s="7"/>
      <c r="BU24" s="7"/>
      <c r="BV24" s="7"/>
      <c r="BW24" s="7"/>
      <c r="BX24" s="7"/>
      <c r="BY24" s="7"/>
    </row>
    <row r="25" spans="1:77" x14ac:dyDescent="0.3">
      <c r="A25" s="15">
        <f t="shared" si="4"/>
        <v>20</v>
      </c>
      <c r="B25" s="21"/>
      <c r="C25" s="16" t="str">
        <f>IF(B25="","",VLOOKUP($B25,RallyBook!$A$2:$J$66,2,FALSE))</f>
        <v/>
      </c>
      <c r="D25" s="17" t="str">
        <f>IF(B25="","",VLOOKUP($B25,RallyBook!$A$2:$J$66,10,FALSE))</f>
        <v/>
      </c>
      <c r="E25" s="17" t="str">
        <f t="shared" si="5"/>
        <v/>
      </c>
      <c r="F25" s="17" t="str">
        <f t="shared" si="7"/>
        <v/>
      </c>
      <c r="G25" s="17" t="str">
        <f t="shared" si="0"/>
        <v/>
      </c>
      <c r="H25" s="17" t="str">
        <f t="shared" si="1"/>
        <v/>
      </c>
      <c r="K25" s="1">
        <v>20</v>
      </c>
      <c r="L25" s="1" t="str">
        <f t="shared" si="2"/>
        <v/>
      </c>
      <c r="M25" s="1" t="s">
        <v>308</v>
      </c>
      <c r="N25" s="1" t="str">
        <f>IF(L25="STICK",0,IF(M25="Approved",IF(LEFT(L25,1)="P",0,IF(L25="","",VLOOKUP(L25,RallyBook!$A$2:J$66,10,FALSE))),0))</f>
        <v/>
      </c>
      <c r="O25" s="1">
        <f>IF(M25="Approved",IF(LEFT(L25,1)&lt;&gt;"P",0,IF(L25="","",VLOOKUP(L25,RallyBook!$A$2:$J$66,10,FALSE))),0)</f>
        <v>0</v>
      </c>
      <c r="P25" s="1">
        <f t="shared" si="3"/>
        <v>0</v>
      </c>
      <c r="Q25" s="1">
        <f t="shared" si="6"/>
        <v>0</v>
      </c>
      <c r="R25" s="1">
        <f>SUM(Q$6:$Q25)</f>
        <v>0</v>
      </c>
      <c r="BQ25" s="7"/>
      <c r="BR25" s="7"/>
      <c r="BS25" s="7"/>
      <c r="BT25" s="7"/>
      <c r="BU25" s="7"/>
      <c r="BV25" s="7"/>
      <c r="BW25" s="7"/>
      <c r="BX25" s="7"/>
      <c r="BY25" s="7"/>
    </row>
    <row r="26" spans="1:77" x14ac:dyDescent="0.3">
      <c r="A26" s="15">
        <f t="shared" si="4"/>
        <v>21</v>
      </c>
      <c r="B26" s="21"/>
      <c r="C26" s="16" t="str">
        <f>IF(B26="","",VLOOKUP($B26,RallyBook!$A$2:$J$66,2,FALSE))</f>
        <v/>
      </c>
      <c r="D26" s="17" t="str">
        <f>IF(B26="","",VLOOKUP($B26,RallyBook!$A$2:$J$66,10,FALSE))</f>
        <v/>
      </c>
      <c r="E26" s="17" t="str">
        <f t="shared" si="5"/>
        <v/>
      </c>
      <c r="F26" s="17" t="str">
        <f t="shared" si="7"/>
        <v/>
      </c>
      <c r="G26" s="17" t="str">
        <f t="shared" si="0"/>
        <v/>
      </c>
      <c r="H26" s="17" t="str">
        <f t="shared" si="1"/>
        <v/>
      </c>
      <c r="K26" s="1">
        <v>21</v>
      </c>
      <c r="L26" s="1" t="str">
        <f t="shared" si="2"/>
        <v/>
      </c>
      <c r="M26" s="1" t="s">
        <v>308</v>
      </c>
      <c r="N26" s="1" t="str">
        <f>IF(L26="STICK",0,IF(M26="Approved",IF(LEFT(L26,1)="P",0,IF(L26="","",VLOOKUP(L26,RallyBook!$A$2:J$66,10,FALSE))),0))</f>
        <v/>
      </c>
      <c r="O26" s="1">
        <f>IF(M26="Approved",IF(LEFT(L26,1)&lt;&gt;"P",0,IF(L26="","",VLOOKUP(L26,RallyBook!$A$2:$J$66,10,FALSE))),0)</f>
        <v>0</v>
      </c>
      <c r="P26" s="1">
        <f t="shared" si="3"/>
        <v>0</v>
      </c>
      <c r="Q26" s="1">
        <f t="shared" si="6"/>
        <v>0</v>
      </c>
      <c r="R26" s="1">
        <f>SUM(Q$6:$Q26)</f>
        <v>0</v>
      </c>
      <c r="BQ26" s="7"/>
      <c r="BR26" s="7"/>
      <c r="BS26" s="7"/>
      <c r="BT26" s="7"/>
      <c r="BU26" s="7"/>
      <c r="BV26" s="7"/>
      <c r="BW26" s="7"/>
      <c r="BX26" s="7"/>
      <c r="BY26" s="7"/>
    </row>
    <row r="27" spans="1:77" x14ac:dyDescent="0.3">
      <c r="A27" s="15">
        <f t="shared" si="4"/>
        <v>22</v>
      </c>
      <c r="B27" s="21"/>
      <c r="C27" s="16" t="str">
        <f>IF(B27="","",VLOOKUP($B27,RallyBook!$A$2:$J$66,2,FALSE))</f>
        <v/>
      </c>
      <c r="D27" s="17" t="str">
        <f>IF(B27="","",VLOOKUP($B27,RallyBook!$A$2:$J$66,10,FALSE))</f>
        <v/>
      </c>
      <c r="E27" s="17" t="str">
        <f t="shared" si="5"/>
        <v/>
      </c>
      <c r="F27" s="17" t="str">
        <f t="shared" si="7"/>
        <v/>
      </c>
      <c r="G27" s="17" t="str">
        <f t="shared" si="0"/>
        <v/>
      </c>
      <c r="H27" s="17" t="str">
        <f t="shared" si="1"/>
        <v/>
      </c>
      <c r="K27" s="1">
        <v>22</v>
      </c>
      <c r="L27" s="1" t="str">
        <f t="shared" si="2"/>
        <v/>
      </c>
      <c r="M27" s="1" t="s">
        <v>308</v>
      </c>
      <c r="N27" s="1" t="str">
        <f>IF(L27="STICK",0,IF(M27="Approved",IF(LEFT(L27,1)="P",0,IF(L27="","",VLOOKUP(L27,RallyBook!$A$2:J$66,10,FALSE))),0))</f>
        <v/>
      </c>
      <c r="O27" s="1">
        <f>IF(M27="Approved",IF(LEFT(L27,1)&lt;&gt;"P",0,IF(L27="","",VLOOKUP(L27,RallyBook!$A$2:$J$66,10,FALSE))),0)</f>
        <v>0</v>
      </c>
      <c r="P27" s="1">
        <f t="shared" si="3"/>
        <v>0</v>
      </c>
      <c r="Q27" s="1">
        <f t="shared" si="6"/>
        <v>0</v>
      </c>
      <c r="R27" s="1">
        <f>SUM(Q$6:$Q27)</f>
        <v>0</v>
      </c>
      <c r="BQ27" s="7"/>
      <c r="BR27" s="7"/>
      <c r="BS27" s="7"/>
      <c r="BT27" s="7"/>
      <c r="BU27" s="7"/>
      <c r="BV27" s="7"/>
      <c r="BW27" s="7"/>
      <c r="BX27" s="7"/>
      <c r="BY27" s="7"/>
    </row>
    <row r="28" spans="1:77" x14ac:dyDescent="0.3">
      <c r="A28" s="15">
        <f t="shared" si="4"/>
        <v>23</v>
      </c>
      <c r="B28" s="21"/>
      <c r="C28" s="16" t="str">
        <f>IF(B28="","",VLOOKUP($B28,RallyBook!$A$2:$J$66,2,FALSE))</f>
        <v/>
      </c>
      <c r="D28" s="17" t="str">
        <f>IF(B28="","",VLOOKUP($B28,RallyBook!$A$2:$J$66,10,FALSE))</f>
        <v/>
      </c>
      <c r="E28" s="17" t="str">
        <f t="shared" si="5"/>
        <v/>
      </c>
      <c r="F28" s="17" t="str">
        <f t="shared" si="7"/>
        <v/>
      </c>
      <c r="G28" s="17" t="str">
        <f t="shared" si="0"/>
        <v/>
      </c>
      <c r="H28" s="17" t="str">
        <f t="shared" si="1"/>
        <v/>
      </c>
      <c r="K28" s="1">
        <v>23</v>
      </c>
      <c r="L28" s="1" t="str">
        <f t="shared" si="2"/>
        <v/>
      </c>
      <c r="M28" s="1" t="s">
        <v>308</v>
      </c>
      <c r="N28" s="1" t="str">
        <f>IF(L28="STICK",0,IF(M28="Approved",IF(LEFT(L28,1)="P",0,IF(L28="","",VLOOKUP(L28,RallyBook!$A$2:J$66,10,FALSE))),0))</f>
        <v/>
      </c>
      <c r="O28" s="1">
        <f>IF(M28="Approved",IF(LEFT(L28,1)&lt;&gt;"P",0,IF(L28="","",VLOOKUP(L28,RallyBook!$A$2:$J$66,10,FALSE))),0)</f>
        <v>0</v>
      </c>
      <c r="P28" s="1">
        <f t="shared" si="3"/>
        <v>0</v>
      </c>
      <c r="Q28" s="1">
        <f t="shared" si="6"/>
        <v>0</v>
      </c>
      <c r="R28" s="1">
        <f>SUM(Q$6:$Q28)</f>
        <v>0</v>
      </c>
      <c r="BQ28" s="7"/>
      <c r="BR28" s="7"/>
      <c r="BS28" s="7"/>
      <c r="BT28" s="7"/>
      <c r="BU28" s="7"/>
      <c r="BV28" s="7"/>
      <c r="BW28" s="7"/>
      <c r="BX28" s="7"/>
      <c r="BY28" s="7"/>
    </row>
    <row r="29" spans="1:77" x14ac:dyDescent="0.3">
      <c r="A29" s="15">
        <f t="shared" si="4"/>
        <v>24</v>
      </c>
      <c r="B29" s="21"/>
      <c r="C29" s="16" t="str">
        <f>IF(B29="","",VLOOKUP($B29,RallyBook!$A$2:$J$66,2,FALSE))</f>
        <v/>
      </c>
      <c r="D29" s="17" t="str">
        <f>IF(B29="","",VLOOKUP($B29,RallyBook!$A$2:$J$66,10,FALSE))</f>
        <v/>
      </c>
      <c r="E29" s="17" t="str">
        <f t="shared" si="5"/>
        <v/>
      </c>
      <c r="F29" s="17" t="str">
        <f t="shared" si="7"/>
        <v/>
      </c>
      <c r="G29" s="17" t="str">
        <f t="shared" si="0"/>
        <v/>
      </c>
      <c r="H29" s="17" t="str">
        <f t="shared" si="1"/>
        <v/>
      </c>
      <c r="K29" s="1">
        <v>24</v>
      </c>
      <c r="L29" s="1" t="str">
        <f t="shared" si="2"/>
        <v/>
      </c>
      <c r="M29" s="1" t="s">
        <v>308</v>
      </c>
      <c r="N29" s="1" t="str">
        <f>IF(L29="STICK",0,IF(M29="Approved",IF(LEFT(L29,1)="P",0,IF(L29="","",VLOOKUP(L29,RallyBook!$A$2:J$66,10,FALSE))),0))</f>
        <v/>
      </c>
      <c r="O29" s="1">
        <f>IF(M29="Approved",IF(LEFT(L29,1)&lt;&gt;"P",0,IF(L29="","",VLOOKUP(L29,RallyBook!$A$2:$J$66,10,FALSE))),0)</f>
        <v>0</v>
      </c>
      <c r="P29" s="1">
        <f t="shared" si="3"/>
        <v>0</v>
      </c>
      <c r="Q29" s="1">
        <f t="shared" si="6"/>
        <v>0</v>
      </c>
      <c r="R29" s="1">
        <f>SUM(Q$6:$Q29)</f>
        <v>0</v>
      </c>
      <c r="BQ29" s="7"/>
      <c r="BR29" s="7"/>
      <c r="BS29" s="7"/>
      <c r="BT29" s="7"/>
      <c r="BU29" s="7"/>
      <c r="BV29" s="7"/>
      <c r="BW29" s="7"/>
      <c r="BX29" s="7"/>
      <c r="BY29" s="7"/>
    </row>
    <row r="30" spans="1:77" x14ac:dyDescent="0.3">
      <c r="A30" s="15">
        <f t="shared" si="4"/>
        <v>25</v>
      </c>
      <c r="B30" s="21"/>
      <c r="C30" s="16" t="str">
        <f>IF(B30="","",VLOOKUP($B30,RallyBook!$A$2:$J$66,2,FALSE))</f>
        <v/>
      </c>
      <c r="D30" s="17" t="str">
        <f>IF(B30="","",VLOOKUP($B30,RallyBook!$A$2:$J$66,10,FALSE))</f>
        <v/>
      </c>
      <c r="E30" s="17" t="str">
        <f t="shared" si="5"/>
        <v/>
      </c>
      <c r="F30" s="17" t="str">
        <f t="shared" si="7"/>
        <v/>
      </c>
      <c r="G30" s="17" t="str">
        <f t="shared" si="0"/>
        <v/>
      </c>
      <c r="H30" s="17" t="str">
        <f t="shared" si="1"/>
        <v/>
      </c>
      <c r="K30" s="1">
        <v>25</v>
      </c>
      <c r="L30" s="1" t="str">
        <f t="shared" si="2"/>
        <v/>
      </c>
      <c r="M30" s="1" t="s">
        <v>308</v>
      </c>
      <c r="N30" s="1" t="str">
        <f>IF(L30="STICK",0,IF(M30="Approved",IF(LEFT(L30,1)="P",0,IF(L30="","",VLOOKUP(L30,RallyBook!$A$2:J$66,10,FALSE))),0))</f>
        <v/>
      </c>
      <c r="O30" s="1">
        <f>IF(M30="Approved",IF(LEFT(L30,1)&lt;&gt;"P",0,IF(L30="","",VLOOKUP(L30,RallyBook!$A$2:$J$66,10,FALSE))),0)</f>
        <v>0</v>
      </c>
      <c r="P30" s="1">
        <f t="shared" si="3"/>
        <v>0</v>
      </c>
      <c r="Q30" s="1">
        <f t="shared" si="6"/>
        <v>0</v>
      </c>
      <c r="R30" s="1">
        <f>SUM(Q$6:$Q30)</f>
        <v>0</v>
      </c>
      <c r="BQ30" s="7"/>
      <c r="BR30" s="7"/>
      <c r="BS30" s="7"/>
      <c r="BT30" s="7"/>
      <c r="BU30" s="7"/>
      <c r="BV30" s="7"/>
      <c r="BW30" s="7"/>
      <c r="BX30" s="7"/>
      <c r="BY30" s="7"/>
    </row>
    <row r="31" spans="1:77" x14ac:dyDescent="0.3">
      <c r="A31" s="15">
        <f t="shared" si="4"/>
        <v>26</v>
      </c>
      <c r="B31" s="21"/>
      <c r="C31" s="16" t="str">
        <f>IF(B31="","",VLOOKUP($B31,RallyBook!$A$2:$J$66,2,FALSE))</f>
        <v/>
      </c>
      <c r="D31" s="17" t="str">
        <f>IF(B31="","",VLOOKUP($B31,RallyBook!$A$2:$J$66,10,FALSE))</f>
        <v/>
      </c>
      <c r="E31" s="17" t="str">
        <f t="shared" si="5"/>
        <v/>
      </c>
      <c r="F31" s="17" t="str">
        <f t="shared" si="7"/>
        <v/>
      </c>
      <c r="G31" s="17" t="str">
        <f t="shared" si="0"/>
        <v/>
      </c>
      <c r="H31" s="17" t="str">
        <f t="shared" si="1"/>
        <v/>
      </c>
      <c r="K31" s="1">
        <v>26</v>
      </c>
      <c r="L31" s="1" t="str">
        <f t="shared" si="2"/>
        <v/>
      </c>
      <c r="M31" s="1" t="s">
        <v>308</v>
      </c>
      <c r="N31" s="1" t="str">
        <f>IF(L31="STICK",0,IF(M31="Approved",IF(LEFT(L31,1)="P",0,IF(L31="","",VLOOKUP(L31,RallyBook!$A$2:J$66,10,FALSE))),0))</f>
        <v/>
      </c>
      <c r="O31" s="1">
        <f>IF(M31="Approved",IF(LEFT(L31,1)&lt;&gt;"P",0,IF(L31="","",VLOOKUP(L31,RallyBook!$A$2:$J$66,10,FALSE))),0)</f>
        <v>0</v>
      </c>
      <c r="P31" s="1">
        <f t="shared" si="3"/>
        <v>0</v>
      </c>
      <c r="Q31" s="1">
        <f t="shared" si="6"/>
        <v>0</v>
      </c>
      <c r="R31" s="1">
        <f>SUM(Q$6:$Q31)</f>
        <v>0</v>
      </c>
      <c r="BQ31" s="7"/>
      <c r="BR31" s="7"/>
      <c r="BS31" s="7"/>
      <c r="BT31" s="7"/>
      <c r="BU31" s="7"/>
      <c r="BV31" s="7"/>
      <c r="BW31" s="7"/>
      <c r="BX31" s="7"/>
      <c r="BY31" s="7"/>
    </row>
    <row r="32" spans="1:77" x14ac:dyDescent="0.3">
      <c r="A32" s="15">
        <f t="shared" si="4"/>
        <v>27</v>
      </c>
      <c r="B32" s="21"/>
      <c r="C32" s="16" t="str">
        <f>IF(B32="","",VLOOKUP($B32,RallyBook!$A$2:$J$66,2,FALSE))</f>
        <v/>
      </c>
      <c r="D32" s="17" t="str">
        <f>IF(B32="","",VLOOKUP($B32,RallyBook!$A$2:$J$66,10,FALSE))</f>
        <v/>
      </c>
      <c r="E32" s="17" t="str">
        <f t="shared" si="5"/>
        <v/>
      </c>
      <c r="F32" s="17" t="str">
        <f t="shared" si="7"/>
        <v/>
      </c>
      <c r="G32" s="17" t="str">
        <f t="shared" si="0"/>
        <v/>
      </c>
      <c r="H32" s="17" t="str">
        <f t="shared" si="1"/>
        <v/>
      </c>
      <c r="K32" s="1">
        <v>27</v>
      </c>
      <c r="L32" s="1" t="str">
        <f t="shared" si="2"/>
        <v/>
      </c>
      <c r="M32" s="1" t="s">
        <v>308</v>
      </c>
      <c r="N32" s="1" t="str">
        <f>IF(L32="STICK",0,IF(M32="Approved",IF(LEFT(L32,1)="P",0,IF(L32="","",VLOOKUP(L32,RallyBook!$A$2:J$66,10,FALSE))),0))</f>
        <v/>
      </c>
      <c r="O32" s="1">
        <f>IF(M32="Approved",IF(LEFT(L32,1)&lt;&gt;"P",0,IF(L32="","",VLOOKUP(L32,RallyBook!$A$2:$J$66,10,FALSE))),0)</f>
        <v>0</v>
      </c>
      <c r="P32" s="1">
        <f t="shared" si="3"/>
        <v>0</v>
      </c>
      <c r="Q32" s="1">
        <f t="shared" si="6"/>
        <v>0</v>
      </c>
      <c r="R32" s="1">
        <f>SUM(Q$6:$Q32)</f>
        <v>0</v>
      </c>
      <c r="BQ32" s="7"/>
      <c r="BR32" s="7"/>
      <c r="BS32" s="7"/>
      <c r="BT32" s="7"/>
      <c r="BU32" s="7"/>
      <c r="BV32" s="7"/>
      <c r="BW32" s="7"/>
      <c r="BX32" s="7"/>
      <c r="BY32" s="7"/>
    </row>
    <row r="33" spans="1:77" x14ac:dyDescent="0.3">
      <c r="A33" s="15">
        <f t="shared" si="4"/>
        <v>28</v>
      </c>
      <c r="B33" s="21"/>
      <c r="C33" s="16" t="str">
        <f>IF(B33="","",VLOOKUP($B33,RallyBook!$A$2:$J$66,2,FALSE))</f>
        <v/>
      </c>
      <c r="D33" s="17" t="str">
        <f>IF(B33="","",VLOOKUP($B33,RallyBook!$A$2:$J$66,10,FALSE))</f>
        <v/>
      </c>
      <c r="E33" s="17" t="str">
        <f t="shared" si="5"/>
        <v/>
      </c>
      <c r="F33" s="17" t="str">
        <f t="shared" si="7"/>
        <v/>
      </c>
      <c r="G33" s="17" t="str">
        <f t="shared" si="0"/>
        <v/>
      </c>
      <c r="H33" s="17" t="str">
        <f t="shared" si="1"/>
        <v/>
      </c>
      <c r="K33" s="1">
        <v>28</v>
      </c>
      <c r="L33" s="1" t="str">
        <f t="shared" si="2"/>
        <v/>
      </c>
      <c r="M33" s="1" t="s">
        <v>308</v>
      </c>
      <c r="N33" s="1" t="str">
        <f>IF(L33="STICK",0,IF(M33="Approved",IF(LEFT(L33,1)="P",0,IF(L33="","",VLOOKUP(L33,RallyBook!$A$2:J$66,10,FALSE))),0))</f>
        <v/>
      </c>
      <c r="O33" s="1">
        <f>IF(M33="Approved",IF(LEFT(L33,1)&lt;&gt;"P",0,IF(L33="","",VLOOKUP(L33,RallyBook!$A$2:$J$66,10,FALSE))),0)</f>
        <v>0</v>
      </c>
      <c r="P33" s="1">
        <f t="shared" si="3"/>
        <v>0</v>
      </c>
      <c r="Q33" s="1">
        <f t="shared" si="6"/>
        <v>0</v>
      </c>
      <c r="R33" s="1">
        <f>SUM(Q$6:$Q33)</f>
        <v>0</v>
      </c>
      <c r="BQ33" s="7"/>
      <c r="BR33" s="7"/>
      <c r="BS33" s="7"/>
      <c r="BT33" s="7"/>
      <c r="BU33" s="7"/>
      <c r="BV33" s="7"/>
      <c r="BW33" s="7"/>
      <c r="BX33" s="7"/>
      <c r="BY33" s="7"/>
    </row>
    <row r="34" spans="1:77" x14ac:dyDescent="0.3">
      <c r="A34" s="15">
        <f t="shared" si="4"/>
        <v>29</v>
      </c>
      <c r="B34" s="21"/>
      <c r="C34" s="16" t="str">
        <f>IF(B34="","",VLOOKUP($B34,RallyBook!$A$2:$J$66,2,FALSE))</f>
        <v/>
      </c>
      <c r="D34" s="17" t="str">
        <f>IF(B34="","",VLOOKUP($B34,RallyBook!$A$2:$J$66,10,FALSE))</f>
        <v/>
      </c>
      <c r="E34" s="17" t="str">
        <f t="shared" si="5"/>
        <v/>
      </c>
      <c r="F34" s="17" t="str">
        <f t="shared" si="7"/>
        <v/>
      </c>
      <c r="G34" s="17" t="str">
        <f t="shared" si="0"/>
        <v/>
      </c>
      <c r="H34" s="17" t="str">
        <f t="shared" si="1"/>
        <v/>
      </c>
      <c r="K34" s="1">
        <v>29</v>
      </c>
      <c r="L34" s="1" t="str">
        <f t="shared" si="2"/>
        <v/>
      </c>
      <c r="M34" s="1" t="s">
        <v>308</v>
      </c>
      <c r="N34" s="1" t="str">
        <f>IF(L34="STICK",0,IF(M34="Approved",IF(LEFT(L34,1)="P",0,IF(L34="","",VLOOKUP(L34,RallyBook!$A$2:J$66,10,FALSE))),0))</f>
        <v/>
      </c>
      <c r="O34" s="1">
        <f>IF(M34="Approved",IF(LEFT(L34,1)&lt;&gt;"P",0,IF(L34="","",VLOOKUP(L34,RallyBook!$A$2:$J$66,10,FALSE))),0)</f>
        <v>0</v>
      </c>
      <c r="P34" s="1">
        <f t="shared" si="3"/>
        <v>0</v>
      </c>
      <c r="Q34" s="1">
        <f t="shared" si="6"/>
        <v>0</v>
      </c>
      <c r="R34" s="1">
        <f>SUM(Q$6:$Q34)</f>
        <v>0</v>
      </c>
      <c r="BQ34" s="7"/>
      <c r="BR34" s="7"/>
      <c r="BS34" s="7"/>
      <c r="BT34" s="7"/>
      <c r="BU34" s="7"/>
      <c r="BV34" s="7"/>
      <c r="BW34" s="7"/>
      <c r="BX34" s="7"/>
      <c r="BY34" s="7"/>
    </row>
    <row r="35" spans="1:77" x14ac:dyDescent="0.3">
      <c r="A35" s="15">
        <f t="shared" si="4"/>
        <v>30</v>
      </c>
      <c r="B35" s="21"/>
      <c r="C35" s="16" t="str">
        <f>IF(B35="","",VLOOKUP($B35,RallyBook!$A$2:$J$66,2,FALSE))</f>
        <v/>
      </c>
      <c r="D35" s="17" t="str">
        <f>IF(B35="","",VLOOKUP($B35,RallyBook!$A$2:$J$66,10,FALSE))</f>
        <v/>
      </c>
      <c r="E35" s="17" t="str">
        <f t="shared" si="5"/>
        <v/>
      </c>
      <c r="F35" s="17" t="str">
        <f t="shared" si="7"/>
        <v/>
      </c>
      <c r="G35" s="17" t="str">
        <f t="shared" si="0"/>
        <v/>
      </c>
      <c r="H35" s="17" t="str">
        <f t="shared" si="1"/>
        <v/>
      </c>
      <c r="K35" s="1">
        <v>30</v>
      </c>
      <c r="L35" s="1" t="str">
        <f t="shared" si="2"/>
        <v/>
      </c>
      <c r="M35" s="1" t="s">
        <v>308</v>
      </c>
      <c r="N35" s="1" t="str">
        <f>IF(L35="STICK",0,IF(M35="Approved",IF(LEFT(L35,1)="P",0,IF(L35="","",VLOOKUP(L35,RallyBook!$A$2:J$66,10,FALSE))),0))</f>
        <v/>
      </c>
      <c r="O35" s="1">
        <f>IF(M35="Approved",IF(LEFT(L35,1)&lt;&gt;"P",0,IF(L35="","",VLOOKUP(L35,RallyBook!$A$2:$J$66,10,FALSE))),0)</f>
        <v>0</v>
      </c>
      <c r="P35" s="1">
        <f t="shared" si="3"/>
        <v>0</v>
      </c>
      <c r="Q35" s="1">
        <f t="shared" si="6"/>
        <v>0</v>
      </c>
      <c r="R35" s="1">
        <f>SUM(Q$6:$Q35)</f>
        <v>0</v>
      </c>
      <c r="BQ35" s="7"/>
      <c r="BR35" s="7"/>
      <c r="BS35" s="7"/>
      <c r="BT35" s="7"/>
      <c r="BU35" s="7"/>
      <c r="BV35" s="7"/>
      <c r="BW35" s="7"/>
      <c r="BX35" s="7"/>
      <c r="BY35" s="7"/>
    </row>
    <row r="36" spans="1:77" x14ac:dyDescent="0.3">
      <c r="A36" s="15">
        <f t="shared" si="4"/>
        <v>31</v>
      </c>
      <c r="B36" s="21"/>
      <c r="C36" s="16" t="str">
        <f>IF(B36="","",VLOOKUP($B36,RallyBook!$A$2:$J$66,2,FALSE))</f>
        <v/>
      </c>
      <c r="D36" s="17" t="str">
        <f>IF(B36="","",VLOOKUP($B36,RallyBook!$A$2:$J$66,10,FALSE))</f>
        <v/>
      </c>
      <c r="E36" s="17" t="str">
        <f t="shared" si="5"/>
        <v/>
      </c>
      <c r="F36" s="17" t="str">
        <f t="shared" si="7"/>
        <v/>
      </c>
      <c r="G36" s="17" t="str">
        <f t="shared" si="0"/>
        <v/>
      </c>
      <c r="H36" s="17" t="str">
        <f t="shared" si="1"/>
        <v/>
      </c>
      <c r="K36" s="1">
        <v>31</v>
      </c>
      <c r="L36" s="1" t="str">
        <f t="shared" si="2"/>
        <v/>
      </c>
      <c r="M36" s="1" t="s">
        <v>308</v>
      </c>
      <c r="N36" s="1" t="str">
        <f>IF(L36="STICK",0,IF(M36="Approved",IF(LEFT(L36,1)="P",0,IF(L36="","",VLOOKUP(L36,RallyBook!$A$2:J$66,10,FALSE))),0))</f>
        <v/>
      </c>
      <c r="O36" s="1">
        <f>IF(M36="Approved",IF(LEFT(L36,1)&lt;&gt;"P",0,IF(L36="","",VLOOKUP(L36,RallyBook!$A$2:$J$66,10,FALSE))),0)</f>
        <v>0</v>
      </c>
      <c r="P36" s="1">
        <f t="shared" si="3"/>
        <v>0</v>
      </c>
      <c r="Q36" s="1">
        <f t="shared" si="6"/>
        <v>0</v>
      </c>
      <c r="R36" s="1">
        <f>SUM(Q$6:$Q36)</f>
        <v>0</v>
      </c>
      <c r="BQ36" s="7"/>
      <c r="BR36" s="7"/>
      <c r="BS36" s="7"/>
      <c r="BT36" s="7"/>
      <c r="BU36" s="7"/>
      <c r="BV36" s="7"/>
      <c r="BW36" s="7"/>
      <c r="BX36" s="7"/>
      <c r="BY36" s="7"/>
    </row>
    <row r="37" spans="1:77" x14ac:dyDescent="0.3">
      <c r="A37" s="15">
        <f t="shared" si="4"/>
        <v>32</v>
      </c>
      <c r="B37" s="21"/>
      <c r="C37" s="16" t="str">
        <f>IF(B37="","",VLOOKUP($B37,RallyBook!$A$2:$J$66,2,FALSE))</f>
        <v/>
      </c>
      <c r="D37" s="17" t="str">
        <f>IF(B37="","",VLOOKUP($B37,RallyBook!$A$2:$J$66,10,FALSE))</f>
        <v/>
      </c>
      <c r="E37" s="17" t="str">
        <f t="shared" si="5"/>
        <v/>
      </c>
      <c r="F37" s="17" t="str">
        <f t="shared" si="7"/>
        <v/>
      </c>
      <c r="G37" s="17" t="str">
        <f t="shared" si="0"/>
        <v/>
      </c>
      <c r="H37" s="17" t="str">
        <f t="shared" si="1"/>
        <v/>
      </c>
      <c r="K37" s="1">
        <v>32</v>
      </c>
      <c r="L37" s="1" t="str">
        <f t="shared" si="2"/>
        <v/>
      </c>
      <c r="M37" s="1" t="s">
        <v>308</v>
      </c>
      <c r="N37" s="1" t="str">
        <f>IF(L37="STICK",0,IF(M37="Approved",IF(LEFT(L37,1)="P",0,IF(L37="","",VLOOKUP(L37,RallyBook!$A$2:J$66,10,FALSE))),0))</f>
        <v/>
      </c>
      <c r="O37" s="1">
        <f>IF(M37="Approved",IF(LEFT(L37,1)&lt;&gt;"P",0,IF(L37="","",VLOOKUP(L37,RallyBook!$A$2:$J$66,10,FALSE))),0)</f>
        <v>0</v>
      </c>
      <c r="P37" s="1">
        <f t="shared" si="3"/>
        <v>0</v>
      </c>
      <c r="Q37" s="1">
        <f t="shared" si="6"/>
        <v>0</v>
      </c>
      <c r="R37" s="1">
        <f>SUM(Q$6:$Q37)</f>
        <v>0</v>
      </c>
      <c r="BQ37" s="7"/>
      <c r="BR37" s="7"/>
      <c r="BS37" s="7"/>
      <c r="BT37" s="7"/>
      <c r="BU37" s="7"/>
      <c r="BV37" s="7"/>
      <c r="BW37" s="7"/>
      <c r="BX37" s="7"/>
      <c r="BY37" s="7"/>
    </row>
    <row r="38" spans="1:77" x14ac:dyDescent="0.3">
      <c r="A38" s="15">
        <f t="shared" si="4"/>
        <v>33</v>
      </c>
      <c r="B38" s="21"/>
      <c r="C38" s="16" t="str">
        <f>IF(B38="","",VLOOKUP($B38,RallyBook!$A$2:$J$66,2,FALSE))</f>
        <v/>
      </c>
      <c r="D38" s="17" t="str">
        <f>IF(B38="","",VLOOKUP($B38,RallyBook!$A$2:$J$66,10,FALSE))</f>
        <v/>
      </c>
      <c r="E38" s="17" t="str">
        <f t="shared" si="5"/>
        <v/>
      </c>
      <c r="F38" s="17" t="str">
        <f t="shared" si="7"/>
        <v/>
      </c>
      <c r="G38" s="17" t="str">
        <f t="shared" ref="G38:G69" si="8">IF(B38="","",O38)</f>
        <v/>
      </c>
      <c r="H38" s="17" t="str">
        <f t="shared" ref="H38:H69" si="9">IF(B38="","",P38)</f>
        <v/>
      </c>
      <c r="K38" s="1">
        <v>33</v>
      </c>
      <c r="L38" s="1" t="str">
        <f t="shared" ref="L38:L69" si="10">IF(B38="","",B38)</f>
        <v/>
      </c>
      <c r="M38" s="1" t="s">
        <v>308</v>
      </c>
      <c r="N38" s="1" t="str">
        <f>IF(L38="STICK",0,IF(M38="Approved",IF(LEFT(L38,1)="P",0,IF(L38="","",VLOOKUP(L38,RallyBook!$A$2:J$66,10,FALSE))),0))</f>
        <v/>
      </c>
      <c r="O38" s="1">
        <f>IF(M38="Approved",IF(LEFT(L38,1)&lt;&gt;"P",0,IF(L38="","",VLOOKUP(L38,RallyBook!$A$2:$J$66,10,FALSE))),0)</f>
        <v>0</v>
      </c>
      <c r="P38" s="1">
        <f t="shared" si="3"/>
        <v>0</v>
      </c>
      <c r="Q38" s="1">
        <f t="shared" si="6"/>
        <v>0</v>
      </c>
      <c r="R38" s="1">
        <f>SUM(Q$6:$Q38)</f>
        <v>0</v>
      </c>
      <c r="BQ38" s="7"/>
      <c r="BR38" s="7"/>
      <c r="BS38" s="7"/>
      <c r="BT38" s="7"/>
      <c r="BU38" s="7"/>
      <c r="BV38" s="7"/>
      <c r="BW38" s="7"/>
      <c r="BX38" s="7"/>
      <c r="BY38" s="7"/>
    </row>
    <row r="39" spans="1:77" x14ac:dyDescent="0.3">
      <c r="A39" s="15">
        <f t="shared" si="4"/>
        <v>34</v>
      </c>
      <c r="B39" s="21"/>
      <c r="C39" s="16" t="str">
        <f>IF(B39="","",VLOOKUP($B39,RallyBook!$A$2:$J$66,2,FALSE))</f>
        <v/>
      </c>
      <c r="D39" s="17" t="str">
        <f>IF(B39="","",VLOOKUP($B39,RallyBook!$A$2:$J$66,10,FALSE))</f>
        <v/>
      </c>
      <c r="E39" s="17" t="str">
        <f t="shared" ref="E39:E70" si="11">IF(B39="","",H38)</f>
        <v/>
      </c>
      <c r="F39" s="17" t="str">
        <f t="shared" si="7"/>
        <v/>
      </c>
      <c r="G39" s="17" t="str">
        <f t="shared" si="8"/>
        <v/>
      </c>
      <c r="H39" s="17" t="str">
        <f t="shared" si="9"/>
        <v/>
      </c>
      <c r="K39" s="1">
        <v>34</v>
      </c>
      <c r="L39" s="1" t="str">
        <f t="shared" si="10"/>
        <v/>
      </c>
      <c r="M39" s="1" t="s">
        <v>308</v>
      </c>
      <c r="N39" s="1" t="str">
        <f>IF(L39="STICK",0,IF(M39="Approved",IF(LEFT(L39,1)="P",0,IF(L39="","",VLOOKUP(L39,RallyBook!$A$2:J$66,10,FALSE))),0))</f>
        <v/>
      </c>
      <c r="O39" s="1">
        <f>IF(M39="Approved",IF(LEFT(L39,1)&lt;&gt;"P",0,IF(L39="","",VLOOKUP(L39,RallyBook!$A$2:$J$66,10,FALSE))),0)</f>
        <v>0</v>
      </c>
      <c r="P39" s="1">
        <f t="shared" si="3"/>
        <v>0</v>
      </c>
      <c r="Q39" s="1">
        <f t="shared" si="6"/>
        <v>0</v>
      </c>
      <c r="R39" s="1">
        <f>SUM(Q$6:$Q39)</f>
        <v>0</v>
      </c>
      <c r="BQ39" s="7"/>
      <c r="BR39" s="7"/>
      <c r="BS39" s="7"/>
      <c r="BT39" s="7"/>
      <c r="BU39" s="7"/>
      <c r="BV39" s="7"/>
      <c r="BW39" s="7"/>
      <c r="BX39" s="7"/>
      <c r="BY39" s="7"/>
    </row>
    <row r="40" spans="1:77" x14ac:dyDescent="0.3">
      <c r="A40" s="15">
        <f t="shared" si="4"/>
        <v>35</v>
      </c>
      <c r="B40" s="21"/>
      <c r="C40" s="16" t="str">
        <f>IF(B40="","",VLOOKUP($B40,RallyBook!$A$2:$J$66,2,FALSE))</f>
        <v/>
      </c>
      <c r="D40" s="17" t="str">
        <f>IF(B40="","",VLOOKUP($B40,RallyBook!$A$2:$J$66,10,FALSE))</f>
        <v/>
      </c>
      <c r="E40" s="17" t="str">
        <f t="shared" si="11"/>
        <v/>
      </c>
      <c r="F40" s="17" t="str">
        <f t="shared" si="7"/>
        <v/>
      </c>
      <c r="G40" s="17" t="str">
        <f t="shared" si="8"/>
        <v/>
      </c>
      <c r="H40" s="17" t="str">
        <f t="shared" si="9"/>
        <v/>
      </c>
      <c r="K40" s="1">
        <v>35</v>
      </c>
      <c r="L40" s="1" t="str">
        <f t="shared" si="10"/>
        <v/>
      </c>
      <c r="M40" s="1" t="s">
        <v>308</v>
      </c>
      <c r="N40" s="1" t="str">
        <f>IF(L40="STICK",0,IF(M40="Approved",IF(LEFT(L40,1)="P",0,IF(L40="","",VLOOKUP(L40,RallyBook!$A$2:J$66,10,FALSE))),0))</f>
        <v/>
      </c>
      <c r="O40" s="1">
        <f>IF(M40="Approved",IF(LEFT(L40,1)&lt;&gt;"P",0,IF(L40="","",VLOOKUP(L40,RallyBook!$A$2:$J$66,10,FALSE))),0)</f>
        <v>0</v>
      </c>
      <c r="P40" s="1">
        <f t="shared" si="3"/>
        <v>0</v>
      </c>
      <c r="Q40" s="1">
        <f t="shared" si="6"/>
        <v>0</v>
      </c>
      <c r="R40" s="1">
        <f>SUM(Q$6:$Q40)</f>
        <v>0</v>
      </c>
      <c r="BQ40" s="7"/>
      <c r="BR40" s="7"/>
      <c r="BS40" s="7"/>
      <c r="BT40" s="7"/>
      <c r="BU40" s="7"/>
      <c r="BV40" s="7"/>
      <c r="BW40" s="7"/>
      <c r="BX40" s="7"/>
      <c r="BY40" s="7"/>
    </row>
    <row r="41" spans="1:77" x14ac:dyDescent="0.3">
      <c r="A41" s="15">
        <f t="shared" si="4"/>
        <v>36</v>
      </c>
      <c r="B41" s="21"/>
      <c r="C41" s="16" t="str">
        <f>IF(B41="","",VLOOKUP($B41,RallyBook!$A$2:$J$66,2,FALSE))</f>
        <v/>
      </c>
      <c r="D41" s="17" t="str">
        <f>IF(B41="","",VLOOKUP($B41,RallyBook!$A$2:$J$66,10,FALSE))</f>
        <v/>
      </c>
      <c r="E41" s="17" t="str">
        <f t="shared" si="11"/>
        <v/>
      </c>
      <c r="F41" s="17" t="str">
        <f t="shared" si="7"/>
        <v/>
      </c>
      <c r="G41" s="17" t="str">
        <f t="shared" si="8"/>
        <v/>
      </c>
      <c r="H41" s="17" t="str">
        <f t="shared" si="9"/>
        <v/>
      </c>
      <c r="K41" s="1">
        <v>36</v>
      </c>
      <c r="L41" s="1" t="str">
        <f t="shared" si="10"/>
        <v/>
      </c>
      <c r="M41" s="1" t="s">
        <v>308</v>
      </c>
      <c r="N41" s="1" t="str">
        <f>IF(L41="STICK",0,IF(M41="Approved",IF(LEFT(L41,1)="P",0,IF(L41="","",VLOOKUP(L41,RallyBook!$A$2:J$66,10,FALSE))),0))</f>
        <v/>
      </c>
      <c r="O41" s="1">
        <f>IF(M41="Approved",IF(LEFT(L41,1)&lt;&gt;"P",0,IF(L41="","",VLOOKUP(L41,RallyBook!$A$2:$J$66,10,FALSE))),0)</f>
        <v>0</v>
      </c>
      <c r="P41" s="1">
        <f t="shared" si="3"/>
        <v>0</v>
      </c>
      <c r="Q41" s="1">
        <f t="shared" si="6"/>
        <v>0</v>
      </c>
      <c r="R41" s="1">
        <f>SUM(Q$6:$Q41)</f>
        <v>0</v>
      </c>
      <c r="BQ41" s="7"/>
      <c r="BR41" s="7"/>
      <c r="BS41" s="7"/>
      <c r="BT41" s="7"/>
      <c r="BU41" s="7"/>
      <c r="BV41" s="7"/>
      <c r="BW41" s="7"/>
      <c r="BX41" s="7"/>
      <c r="BY41" s="7"/>
    </row>
    <row r="42" spans="1:77" x14ac:dyDescent="0.3">
      <c r="A42" s="15">
        <f t="shared" si="4"/>
        <v>37</v>
      </c>
      <c r="B42" s="21"/>
      <c r="C42" s="16" t="str">
        <f>IF(B42="","",VLOOKUP($B42,RallyBook!$A$2:$J$66,2,FALSE))</f>
        <v/>
      </c>
      <c r="D42" s="17" t="str">
        <f>IF(B42="","",VLOOKUP($B42,RallyBook!$A$2:$J$66,10,FALSE))</f>
        <v/>
      </c>
      <c r="E42" s="17" t="str">
        <f t="shared" si="11"/>
        <v/>
      </c>
      <c r="F42" s="17" t="str">
        <f t="shared" si="7"/>
        <v/>
      </c>
      <c r="G42" s="17" t="str">
        <f t="shared" si="8"/>
        <v/>
      </c>
      <c r="H42" s="17" t="str">
        <f t="shared" si="9"/>
        <v/>
      </c>
      <c r="K42" s="1">
        <v>37</v>
      </c>
      <c r="L42" s="1" t="str">
        <f t="shared" si="10"/>
        <v/>
      </c>
      <c r="M42" s="1" t="s">
        <v>308</v>
      </c>
      <c r="N42" s="1" t="str">
        <f>IF(L42="STICK",0,IF(M42="Approved",IF(LEFT(L42,1)="P",0,IF(L42="","",VLOOKUP(L42,RallyBook!$A$2:J$66,10,FALSE))),0))</f>
        <v/>
      </c>
      <c r="O42" s="1">
        <f>IF(M42="Approved",IF(LEFT(L42,1)&lt;&gt;"P",0,IF(L42="","",VLOOKUP(L42,RallyBook!$A$2:$J$66,10,FALSE))),0)</f>
        <v>0</v>
      </c>
      <c r="P42" s="1">
        <f t="shared" si="3"/>
        <v>0</v>
      </c>
      <c r="Q42" s="1">
        <f t="shared" si="6"/>
        <v>0</v>
      </c>
      <c r="R42" s="1">
        <f>SUM(Q$6:$Q42)</f>
        <v>0</v>
      </c>
      <c r="BQ42" s="7"/>
      <c r="BR42" s="7"/>
      <c r="BS42" s="7"/>
      <c r="BT42" s="7"/>
      <c r="BU42" s="7"/>
      <c r="BV42" s="7"/>
      <c r="BW42" s="7"/>
      <c r="BX42" s="7"/>
      <c r="BY42" s="7"/>
    </row>
    <row r="43" spans="1:77" x14ac:dyDescent="0.3">
      <c r="A43" s="15">
        <f t="shared" si="4"/>
        <v>38</v>
      </c>
      <c r="B43" s="21"/>
      <c r="C43" s="16" t="str">
        <f>IF(B43="","",VLOOKUP($B43,RallyBook!$A$2:$J$66,2,FALSE))</f>
        <v/>
      </c>
      <c r="D43" s="17" t="str">
        <f>IF(B43="","",VLOOKUP($B43,RallyBook!$A$2:$J$66,10,FALSE))</f>
        <v/>
      </c>
      <c r="E43" s="17" t="str">
        <f t="shared" si="11"/>
        <v/>
      </c>
      <c r="F43" s="17" t="str">
        <f t="shared" si="7"/>
        <v/>
      </c>
      <c r="G43" s="17" t="str">
        <f t="shared" si="8"/>
        <v/>
      </c>
      <c r="H43" s="17" t="str">
        <f t="shared" si="9"/>
        <v/>
      </c>
      <c r="K43" s="1">
        <v>38</v>
      </c>
      <c r="L43" s="1" t="str">
        <f t="shared" si="10"/>
        <v/>
      </c>
      <c r="M43" s="1" t="s">
        <v>308</v>
      </c>
      <c r="N43" s="1" t="str">
        <f>IF(L43="STICK",0,IF(M43="Approved",IF(LEFT(L43,1)="P",0,IF(L43="","",VLOOKUP(L43,RallyBook!$A$2:J$66,10,FALSE))),0))</f>
        <v/>
      </c>
      <c r="O43" s="1">
        <f>IF(M43="Approved",IF(LEFT(L43,1)&lt;&gt;"P",0,IF(L43="","",VLOOKUP(L43,RallyBook!$A$2:$J$66,10,FALSE))),0)</f>
        <v>0</v>
      </c>
      <c r="P43" s="1">
        <f t="shared" si="3"/>
        <v>0</v>
      </c>
      <c r="Q43" s="1">
        <f t="shared" si="6"/>
        <v>0</v>
      </c>
      <c r="R43" s="1">
        <f>SUM(Q$6:$Q43)</f>
        <v>0</v>
      </c>
      <c r="BQ43" s="7"/>
      <c r="BR43" s="7"/>
      <c r="BS43" s="7"/>
      <c r="BT43" s="7"/>
      <c r="BU43" s="7"/>
      <c r="BV43" s="7"/>
      <c r="BW43" s="7"/>
      <c r="BX43" s="7"/>
      <c r="BY43" s="7"/>
    </row>
    <row r="44" spans="1:77" x14ac:dyDescent="0.3">
      <c r="A44" s="15">
        <f t="shared" si="4"/>
        <v>39</v>
      </c>
      <c r="B44" s="21"/>
      <c r="C44" s="16" t="str">
        <f>IF(B44="","",VLOOKUP($B44,RallyBook!$A$2:$J$66,2,FALSE))</f>
        <v/>
      </c>
      <c r="D44" s="17" t="str">
        <f>IF(B44="","",VLOOKUP($B44,RallyBook!$A$2:$J$66,10,FALSE))</f>
        <v/>
      </c>
      <c r="E44" s="17" t="str">
        <f t="shared" si="11"/>
        <v/>
      </c>
      <c r="F44" s="17" t="str">
        <f t="shared" si="7"/>
        <v/>
      </c>
      <c r="G44" s="17" t="str">
        <f t="shared" si="8"/>
        <v/>
      </c>
      <c r="H44" s="17" t="str">
        <f t="shared" si="9"/>
        <v/>
      </c>
      <c r="K44" s="1">
        <v>39</v>
      </c>
      <c r="L44" s="1" t="str">
        <f t="shared" si="10"/>
        <v/>
      </c>
      <c r="M44" s="1" t="s">
        <v>308</v>
      </c>
      <c r="N44" s="1" t="str">
        <f>IF(L44="STICK",0,IF(M44="Approved",IF(LEFT(L44,1)="P",0,IF(L44="","",VLOOKUP(L44,RallyBook!$A$2:J$66,10,FALSE))),0))</f>
        <v/>
      </c>
      <c r="O44" s="1">
        <f>IF(M44="Approved",IF(LEFT(L44,1)&lt;&gt;"P",0,IF(L44="","",VLOOKUP(L44,RallyBook!$A$2:$J$66,10,FALSE))),0)</f>
        <v>0</v>
      </c>
      <c r="P44" s="1">
        <f t="shared" si="3"/>
        <v>0</v>
      </c>
      <c r="Q44" s="1">
        <f t="shared" si="6"/>
        <v>0</v>
      </c>
      <c r="R44" s="1">
        <f>SUM(Q$6:$Q44)</f>
        <v>0</v>
      </c>
      <c r="BQ44" s="7"/>
      <c r="BR44" s="7"/>
      <c r="BS44" s="7"/>
      <c r="BT44" s="7"/>
      <c r="BU44" s="7"/>
      <c r="BV44" s="7"/>
      <c r="BW44" s="7"/>
      <c r="BX44" s="7"/>
      <c r="BY44" s="7"/>
    </row>
    <row r="45" spans="1:77" x14ac:dyDescent="0.3">
      <c r="A45" s="15">
        <f t="shared" si="4"/>
        <v>40</v>
      </c>
      <c r="B45" s="21"/>
      <c r="C45" s="16" t="str">
        <f>IF(B45="","",VLOOKUP($B45,RallyBook!$A$2:$J$66,2,FALSE))</f>
        <v/>
      </c>
      <c r="D45" s="17" t="str">
        <f>IF(B45="","",VLOOKUP($B45,RallyBook!$A$2:$J$66,10,FALSE))</f>
        <v/>
      </c>
      <c r="E45" s="17" t="str">
        <f t="shared" si="11"/>
        <v/>
      </c>
      <c r="F45" s="17" t="str">
        <f t="shared" si="7"/>
        <v/>
      </c>
      <c r="G45" s="17" t="str">
        <f t="shared" si="8"/>
        <v/>
      </c>
      <c r="H45" s="17" t="str">
        <f t="shared" si="9"/>
        <v/>
      </c>
      <c r="K45" s="1">
        <v>40</v>
      </c>
      <c r="L45" s="1" t="str">
        <f t="shared" si="10"/>
        <v/>
      </c>
      <c r="M45" s="1" t="s">
        <v>308</v>
      </c>
      <c r="N45" s="1" t="str">
        <f>IF(L45="STICK",0,IF(M45="Approved",IF(LEFT(L45,1)="P",0,IF(L45="","",VLOOKUP(L45,RallyBook!$A$2:J$66,10,FALSE))),0))</f>
        <v/>
      </c>
      <c r="O45" s="1">
        <f>IF(M45="Approved",IF(LEFT(L45,1)&lt;&gt;"P",0,IF(L45="","",VLOOKUP(L45,RallyBook!$A$2:$J$66,10,FALSE))),0)</f>
        <v>0</v>
      </c>
      <c r="P45" s="1">
        <f t="shared" si="3"/>
        <v>0</v>
      </c>
      <c r="Q45" s="1">
        <f t="shared" si="6"/>
        <v>0</v>
      </c>
      <c r="R45" s="1">
        <f>SUM(Q$6:$Q45)</f>
        <v>0</v>
      </c>
      <c r="BQ45" s="7"/>
      <c r="BR45" s="7"/>
      <c r="BS45" s="7"/>
      <c r="BT45" s="7"/>
      <c r="BU45" s="7"/>
      <c r="BV45" s="7"/>
      <c r="BW45" s="7"/>
      <c r="BX45" s="7"/>
      <c r="BY45" s="7"/>
    </row>
    <row r="46" spans="1:77" x14ac:dyDescent="0.3">
      <c r="A46" s="15">
        <f t="shared" si="4"/>
        <v>41</v>
      </c>
      <c r="B46" s="21"/>
      <c r="C46" s="16" t="str">
        <f>IF(B46="","",VLOOKUP($B46,RallyBook!$A$2:$J$66,2,FALSE))</f>
        <v/>
      </c>
      <c r="D46" s="17" t="str">
        <f>IF(B46="","",VLOOKUP($B46,RallyBook!$A$2:$J$66,10,FALSE))</f>
        <v/>
      </c>
      <c r="E46" s="17" t="str">
        <f t="shared" si="11"/>
        <v/>
      </c>
      <c r="F46" s="17" t="str">
        <f t="shared" si="7"/>
        <v/>
      </c>
      <c r="G46" s="17" t="str">
        <f t="shared" si="8"/>
        <v/>
      </c>
      <c r="H46" s="17" t="str">
        <f t="shared" si="9"/>
        <v/>
      </c>
      <c r="K46" s="1">
        <v>41</v>
      </c>
      <c r="L46" s="1" t="str">
        <f t="shared" si="10"/>
        <v/>
      </c>
      <c r="M46" s="1" t="s">
        <v>308</v>
      </c>
      <c r="N46" s="1" t="str">
        <f>IF(L46="STICK",0,IF(M46="Approved",IF(LEFT(L46,1)="P",0,IF(L46="","",VLOOKUP(L46,RallyBook!$A$2:J$66,10,FALSE))),0))</f>
        <v/>
      </c>
      <c r="O46" s="1">
        <f>IF(M46="Approved",IF(LEFT(L46,1)&lt;&gt;"P",0,IF(L46="","",VLOOKUP(L46,RallyBook!$A$2:$J$66,10,FALSE))),0)</f>
        <v>0</v>
      </c>
      <c r="P46" s="1">
        <f t="shared" si="3"/>
        <v>0</v>
      </c>
      <c r="Q46" s="1">
        <f t="shared" si="6"/>
        <v>0</v>
      </c>
      <c r="R46" s="1">
        <f>SUM(Q$6:$Q46)</f>
        <v>0</v>
      </c>
      <c r="BQ46" s="7"/>
      <c r="BR46" s="7"/>
      <c r="BS46" s="7"/>
      <c r="BT46" s="7"/>
      <c r="BU46" s="7"/>
      <c r="BV46" s="7"/>
      <c r="BW46" s="7"/>
      <c r="BX46" s="7"/>
      <c r="BY46" s="7"/>
    </row>
    <row r="47" spans="1:77" x14ac:dyDescent="0.3">
      <c r="A47" s="15">
        <f t="shared" si="4"/>
        <v>42</v>
      </c>
      <c r="B47" s="21"/>
      <c r="C47" s="16" t="str">
        <f>IF(B47="","",VLOOKUP($B47,RallyBook!$A$2:$J$66,2,FALSE))</f>
        <v/>
      </c>
      <c r="D47" s="17" t="str">
        <f>IF(B47="","",VLOOKUP($B47,RallyBook!$A$2:$J$66,10,FALSE))</f>
        <v/>
      </c>
      <c r="E47" s="17" t="str">
        <f t="shared" si="11"/>
        <v/>
      </c>
      <c r="F47" s="17" t="str">
        <f t="shared" si="7"/>
        <v/>
      </c>
      <c r="G47" s="17" t="str">
        <f t="shared" si="8"/>
        <v/>
      </c>
      <c r="H47" s="17" t="str">
        <f t="shared" si="9"/>
        <v/>
      </c>
      <c r="K47" s="1">
        <v>42</v>
      </c>
      <c r="L47" s="1" t="str">
        <f t="shared" si="10"/>
        <v/>
      </c>
      <c r="M47" s="1" t="s">
        <v>308</v>
      </c>
      <c r="N47" s="1" t="str">
        <f>IF(L47="STICK",0,IF(M47="Approved",IF(LEFT(L47,1)="P",0,IF(L47="","",VLOOKUP(L47,RallyBook!$A$2:J$66,10,FALSE))),0))</f>
        <v/>
      </c>
      <c r="O47" s="1">
        <f>IF(M47="Approved",IF(LEFT(L47,1)&lt;&gt;"P",0,IF(L47="","",VLOOKUP(L47,RallyBook!$A$2:$J$66,10,FALSE))),0)</f>
        <v>0</v>
      </c>
      <c r="P47" s="1">
        <f t="shared" si="3"/>
        <v>0</v>
      </c>
      <c r="Q47" s="1">
        <f t="shared" si="6"/>
        <v>0</v>
      </c>
      <c r="R47" s="1">
        <f>SUM(Q$6:$Q47)</f>
        <v>0</v>
      </c>
      <c r="BQ47" s="7"/>
      <c r="BR47" s="7"/>
      <c r="BS47" s="7"/>
      <c r="BT47" s="7"/>
      <c r="BU47" s="7"/>
      <c r="BV47" s="7"/>
      <c r="BW47" s="7"/>
      <c r="BX47" s="7"/>
      <c r="BY47" s="7"/>
    </row>
    <row r="48" spans="1:77" x14ac:dyDescent="0.3">
      <c r="A48" s="15">
        <f t="shared" si="4"/>
        <v>43</v>
      </c>
      <c r="B48" s="21"/>
      <c r="C48" s="16" t="str">
        <f>IF(B48="","",VLOOKUP($B48,RallyBook!$A$2:$J$66,2,FALSE))</f>
        <v/>
      </c>
      <c r="D48" s="17" t="str">
        <f>IF(B48="","",VLOOKUP($B48,RallyBook!$A$2:$J$66,10,FALSE))</f>
        <v/>
      </c>
      <c r="E48" s="17" t="str">
        <f t="shared" si="11"/>
        <v/>
      </c>
      <c r="F48" s="17" t="str">
        <f t="shared" si="7"/>
        <v/>
      </c>
      <c r="G48" s="17" t="str">
        <f t="shared" si="8"/>
        <v/>
      </c>
      <c r="H48" s="17" t="str">
        <f t="shared" si="9"/>
        <v/>
      </c>
      <c r="K48" s="1">
        <v>43</v>
      </c>
      <c r="L48" s="1" t="str">
        <f t="shared" si="10"/>
        <v/>
      </c>
      <c r="M48" s="1" t="s">
        <v>308</v>
      </c>
      <c r="N48" s="1" t="str">
        <f>IF(L48="STICK",0,IF(M48="Approved",IF(LEFT(L48,1)="P",0,IF(L48="","",VLOOKUP(L48,RallyBook!$A$2:J$66,10,FALSE))),0))</f>
        <v/>
      </c>
      <c r="O48" s="1">
        <f>IF(M48="Approved",IF(LEFT(L48,1)&lt;&gt;"P",0,IF(L48="","",VLOOKUP(L48,RallyBook!$A$2:$J$66,10,FALSE))),0)</f>
        <v>0</v>
      </c>
      <c r="P48" s="1">
        <f t="shared" si="3"/>
        <v>0</v>
      </c>
      <c r="Q48" s="1">
        <f t="shared" si="6"/>
        <v>0</v>
      </c>
      <c r="R48" s="1">
        <f>SUM(Q$6:$Q48)</f>
        <v>0</v>
      </c>
      <c r="BQ48" s="7"/>
      <c r="BR48" s="7"/>
      <c r="BS48" s="7"/>
      <c r="BT48" s="7"/>
      <c r="BU48" s="7"/>
      <c r="BV48" s="7"/>
      <c r="BW48" s="7"/>
      <c r="BX48" s="7"/>
      <c r="BY48" s="7"/>
    </row>
    <row r="49" spans="1:77" x14ac:dyDescent="0.3">
      <c r="A49" s="15">
        <f t="shared" si="4"/>
        <v>44</v>
      </c>
      <c r="B49" s="21"/>
      <c r="C49" s="16" t="str">
        <f>IF(B49="","",VLOOKUP($B49,RallyBook!$A$2:$J$66,2,FALSE))</f>
        <v/>
      </c>
      <c r="D49" s="17" t="str">
        <f>IF(B49="","",VLOOKUP($B49,RallyBook!$A$2:$J$66,10,FALSE))</f>
        <v/>
      </c>
      <c r="E49" s="17" t="str">
        <f t="shared" si="11"/>
        <v/>
      </c>
      <c r="F49" s="17" t="str">
        <f t="shared" si="7"/>
        <v/>
      </c>
      <c r="G49" s="17" t="str">
        <f t="shared" si="8"/>
        <v/>
      </c>
      <c r="H49" s="17" t="str">
        <f t="shared" si="9"/>
        <v/>
      </c>
      <c r="K49" s="1">
        <v>44</v>
      </c>
      <c r="L49" s="1" t="str">
        <f t="shared" si="10"/>
        <v/>
      </c>
      <c r="M49" s="1" t="s">
        <v>308</v>
      </c>
      <c r="N49" s="1" t="str">
        <f>IF(L49="STICK",0,IF(M49="Approved",IF(LEFT(L49,1)="P",0,IF(L49="","",VLOOKUP(L49,RallyBook!$A$2:J$66,10,FALSE))),0))</f>
        <v/>
      </c>
      <c r="O49" s="1">
        <f>IF(M49="Approved",IF(LEFT(L49,1)&lt;&gt;"P",0,IF(L49="","",VLOOKUP(L49,RallyBook!$A$2:$J$66,10,FALSE))),0)</f>
        <v>0</v>
      </c>
      <c r="P49" s="1">
        <f t="shared" si="3"/>
        <v>0</v>
      </c>
      <c r="Q49" s="1">
        <f t="shared" si="6"/>
        <v>0</v>
      </c>
      <c r="R49" s="1">
        <f>SUM(Q$6:$Q49)</f>
        <v>0</v>
      </c>
      <c r="BQ49" s="7"/>
      <c r="BR49" s="7"/>
      <c r="BS49" s="7"/>
      <c r="BT49" s="7"/>
      <c r="BU49" s="7"/>
      <c r="BV49" s="7"/>
      <c r="BW49" s="7"/>
      <c r="BX49" s="7"/>
      <c r="BY49" s="7"/>
    </row>
    <row r="50" spans="1:77" x14ac:dyDescent="0.3">
      <c r="A50" s="15">
        <f t="shared" si="4"/>
        <v>45</v>
      </c>
      <c r="B50" s="21"/>
      <c r="C50" s="16" t="str">
        <f>IF(B50="","",VLOOKUP($B50,RallyBook!$A$2:$J$66,2,FALSE))</f>
        <v/>
      </c>
      <c r="D50" s="17" t="str">
        <f>IF(B50="","",VLOOKUP($B50,RallyBook!$A$2:$J$66,10,FALSE))</f>
        <v/>
      </c>
      <c r="E50" s="17" t="str">
        <f t="shared" si="11"/>
        <v/>
      </c>
      <c r="F50" s="17" t="str">
        <f t="shared" si="7"/>
        <v/>
      </c>
      <c r="G50" s="17" t="str">
        <f t="shared" si="8"/>
        <v/>
      </c>
      <c r="H50" s="17" t="str">
        <f t="shared" si="9"/>
        <v/>
      </c>
      <c r="K50" s="1">
        <v>45</v>
      </c>
      <c r="L50" s="1" t="str">
        <f t="shared" si="10"/>
        <v/>
      </c>
      <c r="M50" s="1" t="s">
        <v>308</v>
      </c>
      <c r="N50" s="1" t="str">
        <f>IF(L50="STICK",0,IF(M50="Approved",IF(LEFT(L50,1)="P",0,IF(L50="","",VLOOKUP(L50,RallyBook!$A$2:J$66,10,FALSE))),0))</f>
        <v/>
      </c>
      <c r="O50" s="1">
        <f>IF(M50="Approved",IF(LEFT(L50,1)&lt;&gt;"P",0,IF(L50="","",VLOOKUP(L50,RallyBook!$A$2:$J$66,10,FALSE))),0)</f>
        <v>0</v>
      </c>
      <c r="P50" s="1">
        <f t="shared" si="3"/>
        <v>0</v>
      </c>
      <c r="Q50" s="1">
        <f t="shared" si="6"/>
        <v>0</v>
      </c>
      <c r="R50" s="1">
        <f>SUM(Q$6:$Q50)</f>
        <v>0</v>
      </c>
      <c r="BQ50" s="7"/>
      <c r="BR50" s="7"/>
      <c r="BS50" s="7"/>
      <c r="BT50" s="7"/>
      <c r="BU50" s="7"/>
      <c r="BV50" s="7"/>
      <c r="BW50" s="7"/>
      <c r="BX50" s="7"/>
      <c r="BY50" s="7"/>
    </row>
    <row r="51" spans="1:77" x14ac:dyDescent="0.3">
      <c r="A51" s="15">
        <f t="shared" si="4"/>
        <v>46</v>
      </c>
      <c r="B51" s="21"/>
      <c r="C51" s="16" t="str">
        <f>IF(B51="","",VLOOKUP($B51,RallyBook!$A$2:$J$66,2,FALSE))</f>
        <v/>
      </c>
      <c r="D51" s="17" t="str">
        <f>IF(B51="","",VLOOKUP($B51,RallyBook!$A$2:$J$66,10,FALSE))</f>
        <v/>
      </c>
      <c r="E51" s="17" t="str">
        <f t="shared" si="11"/>
        <v/>
      </c>
      <c r="F51" s="17" t="str">
        <f t="shared" si="7"/>
        <v/>
      </c>
      <c r="G51" s="17" t="str">
        <f t="shared" si="8"/>
        <v/>
      </c>
      <c r="H51" s="17" t="str">
        <f t="shared" si="9"/>
        <v/>
      </c>
      <c r="K51" s="1">
        <v>46</v>
      </c>
      <c r="L51" s="1" t="str">
        <f t="shared" si="10"/>
        <v/>
      </c>
      <c r="M51" s="1" t="s">
        <v>308</v>
      </c>
      <c r="N51" s="1" t="str">
        <f>IF(L51="STICK",0,IF(M51="Approved",IF(LEFT(L51,1)="P",0,IF(L51="","",VLOOKUP(L51,RallyBook!$A$2:J$66,10,FALSE))),0))</f>
        <v/>
      </c>
      <c r="O51" s="1">
        <f>IF(M51="Approved",IF(LEFT(L51,1)&lt;&gt;"P",0,IF(L51="","",VLOOKUP(L51,RallyBook!$A$2:$J$66,10,FALSE))),0)</f>
        <v>0</v>
      </c>
      <c r="P51" s="1">
        <f t="shared" si="3"/>
        <v>0</v>
      </c>
      <c r="Q51" s="1">
        <f t="shared" si="6"/>
        <v>0</v>
      </c>
      <c r="R51" s="1">
        <f>SUM(Q$6:$Q51)</f>
        <v>0</v>
      </c>
      <c r="BQ51" s="7"/>
      <c r="BR51" s="7"/>
      <c r="BS51" s="7"/>
      <c r="BT51" s="7"/>
      <c r="BU51" s="7"/>
      <c r="BV51" s="7"/>
      <c r="BW51" s="7"/>
      <c r="BX51" s="7"/>
      <c r="BY51" s="7"/>
    </row>
    <row r="52" spans="1:77" x14ac:dyDescent="0.3">
      <c r="A52" s="15">
        <f t="shared" si="4"/>
        <v>47</v>
      </c>
      <c r="B52" s="21"/>
      <c r="C52" s="16" t="str">
        <f>IF(B52="","",VLOOKUP($B52,RallyBook!$A$2:$J$66,2,FALSE))</f>
        <v/>
      </c>
      <c r="D52" s="17" t="str">
        <f>IF(B52="","",VLOOKUP($B52,RallyBook!$A$2:$J$66,10,FALSE))</f>
        <v/>
      </c>
      <c r="E52" s="17" t="str">
        <f t="shared" si="11"/>
        <v/>
      </c>
      <c r="F52" s="17" t="str">
        <f t="shared" si="7"/>
        <v/>
      </c>
      <c r="G52" s="17" t="str">
        <f t="shared" si="8"/>
        <v/>
      </c>
      <c r="H52" s="17" t="str">
        <f t="shared" si="9"/>
        <v/>
      </c>
      <c r="K52" s="1">
        <v>47</v>
      </c>
      <c r="L52" s="1" t="str">
        <f t="shared" si="10"/>
        <v/>
      </c>
      <c r="M52" s="1" t="s">
        <v>308</v>
      </c>
      <c r="N52" s="1" t="str">
        <f>IF(L52="STICK",0,IF(M52="Approved",IF(LEFT(L52,1)="P",0,IF(L52="","",VLOOKUP(L52,RallyBook!$A$2:J$66,10,FALSE))),0))</f>
        <v/>
      </c>
      <c r="O52" s="1">
        <f>IF(M52="Approved",IF(LEFT(L52,1)&lt;&gt;"P",0,IF(L52="","",VLOOKUP(L52,RallyBook!$A$2:$J$66,10,FALSE))),0)</f>
        <v>0</v>
      </c>
      <c r="P52" s="1">
        <f t="shared" si="3"/>
        <v>0</v>
      </c>
      <c r="Q52" s="1">
        <f t="shared" si="6"/>
        <v>0</v>
      </c>
      <c r="R52" s="1">
        <f>SUM(Q$6:$Q52)</f>
        <v>0</v>
      </c>
      <c r="BQ52" s="7"/>
      <c r="BR52" s="7"/>
      <c r="BS52" s="7"/>
      <c r="BT52" s="7"/>
      <c r="BU52" s="7"/>
      <c r="BV52" s="7"/>
      <c r="BW52" s="7"/>
      <c r="BX52" s="7"/>
      <c r="BY52" s="7"/>
    </row>
    <row r="53" spans="1:77" x14ac:dyDescent="0.3">
      <c r="A53" s="15">
        <f t="shared" si="4"/>
        <v>48</v>
      </c>
      <c r="B53" s="21"/>
      <c r="C53" s="16" t="str">
        <f>IF(B53="","",VLOOKUP($B53,RallyBook!$A$2:$J$66,2,FALSE))</f>
        <v/>
      </c>
      <c r="D53" s="17" t="str">
        <f>IF(B53="","",VLOOKUP($B53,RallyBook!$A$2:$J$66,10,FALSE))</f>
        <v/>
      </c>
      <c r="E53" s="17" t="str">
        <f t="shared" si="11"/>
        <v/>
      </c>
      <c r="F53" s="17" t="str">
        <f t="shared" si="7"/>
        <v/>
      </c>
      <c r="G53" s="17" t="str">
        <f t="shared" si="8"/>
        <v/>
      </c>
      <c r="H53" s="17" t="str">
        <f t="shared" si="9"/>
        <v/>
      </c>
      <c r="K53" s="1">
        <v>48</v>
      </c>
      <c r="L53" s="1" t="str">
        <f t="shared" si="10"/>
        <v/>
      </c>
      <c r="M53" s="1" t="s">
        <v>308</v>
      </c>
      <c r="N53" s="1" t="str">
        <f>IF(L53="STICK",0,IF(M53="Approved",IF(LEFT(L53,1)="P",0,IF(L53="","",VLOOKUP(L53,RallyBook!$A$2:J$66,10,FALSE))),0))</f>
        <v/>
      </c>
      <c r="O53" s="1">
        <f>IF(M53="Approved",IF(LEFT(L53,1)&lt;&gt;"P",0,IF(L53="","",VLOOKUP(L53,RallyBook!$A$2:$J$66,10,FALSE))),0)</f>
        <v>0</v>
      </c>
      <c r="P53" s="1">
        <f t="shared" si="3"/>
        <v>0</v>
      </c>
      <c r="Q53" s="1">
        <f t="shared" si="6"/>
        <v>0</v>
      </c>
      <c r="R53" s="1">
        <f>SUM(Q$6:$Q53)</f>
        <v>0</v>
      </c>
      <c r="BQ53" s="7"/>
      <c r="BR53" s="7"/>
      <c r="BS53" s="7"/>
      <c r="BT53" s="7"/>
      <c r="BU53" s="7"/>
      <c r="BV53" s="7"/>
      <c r="BW53" s="7"/>
      <c r="BX53" s="7"/>
      <c r="BY53" s="7"/>
    </row>
    <row r="54" spans="1:77" x14ac:dyDescent="0.3">
      <c r="A54" s="15">
        <f t="shared" si="4"/>
        <v>49</v>
      </c>
      <c r="B54" s="21"/>
      <c r="C54" s="16" t="str">
        <f>IF(B54="","",VLOOKUP($B54,RallyBook!$A$2:$J$66,2,FALSE))</f>
        <v/>
      </c>
      <c r="D54" s="17" t="str">
        <f>IF(B54="","",VLOOKUP($B54,RallyBook!$A$2:$J$66,10,FALSE))</f>
        <v/>
      </c>
      <c r="E54" s="17" t="str">
        <f t="shared" si="11"/>
        <v/>
      </c>
      <c r="F54" s="17" t="str">
        <f t="shared" si="7"/>
        <v/>
      </c>
      <c r="G54" s="17" t="str">
        <f t="shared" si="8"/>
        <v/>
      </c>
      <c r="H54" s="17" t="str">
        <f t="shared" si="9"/>
        <v/>
      </c>
      <c r="K54" s="1">
        <v>49</v>
      </c>
      <c r="L54" s="1" t="str">
        <f t="shared" si="10"/>
        <v/>
      </c>
      <c r="M54" s="1" t="s">
        <v>308</v>
      </c>
      <c r="N54" s="1" t="str">
        <f>IF(L54="STICK",0,IF(M54="Approved",IF(LEFT(L54,1)="P",0,IF(L54="","",VLOOKUP(L54,RallyBook!$A$2:J$66,10,FALSE))),0))</f>
        <v/>
      </c>
      <c r="O54" s="1">
        <f>IF(M54="Approved",IF(LEFT(L54,1)&lt;&gt;"P",0,IF(L54="","",VLOOKUP(L54,RallyBook!$A$2:$J$66,10,FALSE))),0)</f>
        <v>0</v>
      </c>
      <c r="P54" s="1">
        <f t="shared" si="3"/>
        <v>0</v>
      </c>
      <c r="Q54" s="1">
        <f t="shared" si="6"/>
        <v>0</v>
      </c>
      <c r="R54" s="1">
        <f>SUM(Q$6:$Q54)</f>
        <v>0</v>
      </c>
      <c r="BQ54" s="7"/>
      <c r="BR54" s="7"/>
      <c r="BS54" s="7"/>
      <c r="BT54" s="7"/>
      <c r="BU54" s="7"/>
      <c r="BV54" s="7"/>
      <c r="BW54" s="7"/>
      <c r="BX54" s="7"/>
      <c r="BY54" s="7"/>
    </row>
    <row r="55" spans="1:77" x14ac:dyDescent="0.3">
      <c r="A55" s="15">
        <f t="shared" si="4"/>
        <v>50</v>
      </c>
      <c r="B55" s="21"/>
      <c r="C55" s="16" t="str">
        <f>IF(B55="","",VLOOKUP($B55,RallyBook!$A$2:$J$66,2,FALSE))</f>
        <v/>
      </c>
      <c r="D55" s="17" t="str">
        <f>IF(B55="","",VLOOKUP($B55,RallyBook!$A$2:$J$66,10,FALSE))</f>
        <v/>
      </c>
      <c r="E55" s="17" t="str">
        <f t="shared" si="11"/>
        <v/>
      </c>
      <c r="F55" s="17" t="str">
        <f t="shared" si="7"/>
        <v/>
      </c>
      <c r="G55" s="17" t="str">
        <f t="shared" si="8"/>
        <v/>
      </c>
      <c r="H55" s="17" t="str">
        <f t="shared" si="9"/>
        <v/>
      </c>
      <c r="K55" s="1">
        <v>50</v>
      </c>
      <c r="L55" s="1" t="str">
        <f t="shared" si="10"/>
        <v/>
      </c>
      <c r="M55" s="1" t="s">
        <v>308</v>
      </c>
      <c r="N55" s="1" t="str">
        <f>IF(L55="STICK",0,IF(M55="Approved",IF(LEFT(L55,1)="P",0,IF(L55="","",VLOOKUP(L55,RallyBook!$A$2:J$66,10,FALSE))),0))</f>
        <v/>
      </c>
      <c r="O55" s="1">
        <f>IF(M55="Approved",IF(LEFT(L55,1)&lt;&gt;"P",0,IF(L55="","",VLOOKUP(L55,RallyBook!$A$2:$J$66,10,FALSE))),0)</f>
        <v>0</v>
      </c>
      <c r="P55" s="1">
        <f t="shared" si="3"/>
        <v>0</v>
      </c>
      <c r="Q55" s="1">
        <f t="shared" si="6"/>
        <v>0</v>
      </c>
      <c r="R55" s="1">
        <f>SUM(Q$6:$Q55)</f>
        <v>0</v>
      </c>
      <c r="BQ55" s="7"/>
      <c r="BR55" s="7"/>
      <c r="BS55" s="7"/>
      <c r="BT55" s="7"/>
      <c r="BU55" s="7"/>
      <c r="BV55" s="7"/>
      <c r="BW55" s="7"/>
      <c r="BX55" s="7"/>
      <c r="BY55" s="7"/>
    </row>
    <row r="56" spans="1:77" x14ac:dyDescent="0.3">
      <c r="A56" s="15">
        <f t="shared" si="4"/>
        <v>51</v>
      </c>
      <c r="B56" s="21"/>
      <c r="C56" s="16" t="str">
        <f>IF(B56="","",VLOOKUP($B56,RallyBook!$A$2:$J$66,2,FALSE))</f>
        <v/>
      </c>
      <c r="D56" s="17" t="str">
        <f>IF(B56="","",VLOOKUP($B56,RallyBook!$A$2:$J$66,10,FALSE))</f>
        <v/>
      </c>
      <c r="E56" s="17" t="str">
        <f t="shared" si="11"/>
        <v/>
      </c>
      <c r="F56" s="17" t="str">
        <f t="shared" si="7"/>
        <v/>
      </c>
      <c r="G56" s="17" t="str">
        <f t="shared" si="8"/>
        <v/>
      </c>
      <c r="H56" s="17" t="str">
        <f t="shared" si="9"/>
        <v/>
      </c>
      <c r="K56" s="1">
        <v>51</v>
      </c>
      <c r="L56" s="1" t="str">
        <f t="shared" si="10"/>
        <v/>
      </c>
      <c r="M56" s="1" t="s">
        <v>308</v>
      </c>
      <c r="N56" s="1" t="str">
        <f>IF(L56="STICK",0,IF(M56="Approved",IF(LEFT(L56,1)="P",0,IF(L56="","",VLOOKUP(L56,RallyBook!$A$2:J$66,10,FALSE))),0))</f>
        <v/>
      </c>
      <c r="O56" s="1">
        <f>IF(M56="Approved",IF(LEFT(L56,1)&lt;&gt;"P",0,IF(L56="","",VLOOKUP(L56,RallyBook!$A$2:$J$66,10,FALSE))),0)</f>
        <v>0</v>
      </c>
      <c r="P56" s="1">
        <f t="shared" si="3"/>
        <v>0</v>
      </c>
      <c r="Q56" s="1">
        <f t="shared" si="6"/>
        <v>0</v>
      </c>
      <c r="R56" s="1">
        <f>SUM(Q$6:$Q56)</f>
        <v>0</v>
      </c>
      <c r="BQ56" s="7"/>
      <c r="BR56" s="7"/>
      <c r="BS56" s="7"/>
      <c r="BT56" s="7"/>
      <c r="BU56" s="7"/>
      <c r="BV56" s="7"/>
      <c r="BW56" s="7"/>
      <c r="BX56" s="7"/>
      <c r="BY56" s="7"/>
    </row>
    <row r="57" spans="1:77" x14ac:dyDescent="0.3">
      <c r="A57" s="15">
        <f t="shared" si="4"/>
        <v>52</v>
      </c>
      <c r="B57" s="21"/>
      <c r="C57" s="16" t="str">
        <f>IF(B57="","",VLOOKUP($B57,RallyBook!$A$2:$J$66,2,FALSE))</f>
        <v/>
      </c>
      <c r="D57" s="17" t="str">
        <f>IF(B57="","",VLOOKUP($B57,RallyBook!$A$2:$J$66,10,FALSE))</f>
        <v/>
      </c>
      <c r="E57" s="17" t="str">
        <f t="shared" si="11"/>
        <v/>
      </c>
      <c r="F57" s="17" t="str">
        <f t="shared" si="7"/>
        <v/>
      </c>
      <c r="G57" s="17" t="str">
        <f t="shared" si="8"/>
        <v/>
      </c>
      <c r="H57" s="17" t="str">
        <f t="shared" si="9"/>
        <v/>
      </c>
      <c r="K57" s="1">
        <v>52</v>
      </c>
      <c r="L57" s="1" t="str">
        <f t="shared" si="10"/>
        <v/>
      </c>
      <c r="M57" s="1" t="s">
        <v>308</v>
      </c>
      <c r="N57" s="1" t="str">
        <f>IF(L57="STICK",0,IF(M57="Approved",IF(LEFT(L57,1)="P",0,IF(L57="","",VLOOKUP(L57,RallyBook!$A$2:J$66,10,FALSE))),0))</f>
        <v/>
      </c>
      <c r="O57" s="1">
        <f>IF(M57="Approved",IF(LEFT(L57,1)&lt;&gt;"P",0,IF(L57="","",VLOOKUP(L57,RallyBook!$A$2:$J$66,10,FALSE))),0)</f>
        <v>0</v>
      </c>
      <c r="P57" s="1">
        <f t="shared" si="3"/>
        <v>0</v>
      </c>
      <c r="Q57" s="1">
        <f t="shared" si="6"/>
        <v>0</v>
      </c>
      <c r="R57" s="1">
        <f>SUM(Q$6:$Q57)</f>
        <v>0</v>
      </c>
      <c r="BQ57" s="7"/>
      <c r="BR57" s="7"/>
      <c r="BS57" s="7"/>
      <c r="BT57" s="7"/>
      <c r="BU57" s="7"/>
      <c r="BV57" s="7"/>
      <c r="BW57" s="7"/>
      <c r="BX57" s="7"/>
      <c r="BY57" s="7"/>
    </row>
    <row r="58" spans="1:77" x14ac:dyDescent="0.3">
      <c r="A58" s="15">
        <f t="shared" si="4"/>
        <v>53</v>
      </c>
      <c r="B58" s="21"/>
      <c r="C58" s="16" t="str">
        <f>IF(B58="","",VLOOKUP($B58,RallyBook!$A$2:$J$66,2,FALSE))</f>
        <v/>
      </c>
      <c r="D58" s="17" t="str">
        <f>IF(B58="","",VLOOKUP($B58,RallyBook!$A$2:$J$66,10,FALSE))</f>
        <v/>
      </c>
      <c r="E58" s="17" t="str">
        <f t="shared" si="11"/>
        <v/>
      </c>
      <c r="F58" s="17" t="str">
        <f t="shared" si="7"/>
        <v/>
      </c>
      <c r="G58" s="17" t="str">
        <f t="shared" si="8"/>
        <v/>
      </c>
      <c r="H58" s="17" t="str">
        <f t="shared" si="9"/>
        <v/>
      </c>
      <c r="K58" s="1">
        <v>53</v>
      </c>
      <c r="L58" s="1" t="str">
        <f t="shared" si="10"/>
        <v/>
      </c>
      <c r="M58" s="1" t="s">
        <v>308</v>
      </c>
      <c r="N58" s="1" t="str">
        <f>IF(L58="STICK",0,IF(M58="Approved",IF(LEFT(L58,1)="P",0,IF(L58="","",VLOOKUP(L58,RallyBook!$A$2:J$66,10,FALSE))),0))</f>
        <v/>
      </c>
      <c r="O58" s="1">
        <f>IF(M58="Approved",IF(LEFT(L58,1)&lt;&gt;"P",0,IF(L58="","",VLOOKUP(L58,RallyBook!$A$2:$J$66,10,FALSE))),0)</f>
        <v>0</v>
      </c>
      <c r="P58" s="1">
        <f t="shared" si="3"/>
        <v>0</v>
      </c>
      <c r="Q58" s="1">
        <f t="shared" si="6"/>
        <v>0</v>
      </c>
      <c r="R58" s="1">
        <f>SUM(Q$6:$Q58)</f>
        <v>0</v>
      </c>
      <c r="BQ58" s="7"/>
      <c r="BR58" s="7"/>
      <c r="BS58" s="7"/>
      <c r="BT58" s="7"/>
      <c r="BU58" s="7"/>
      <c r="BV58" s="7"/>
      <c r="BW58" s="7"/>
      <c r="BX58" s="7"/>
      <c r="BY58" s="7"/>
    </row>
    <row r="59" spans="1:77" x14ac:dyDescent="0.3">
      <c r="A59" s="15">
        <f t="shared" si="4"/>
        <v>54</v>
      </c>
      <c r="B59" s="21"/>
      <c r="C59" s="16" t="str">
        <f>IF(B59="","",VLOOKUP($B59,RallyBook!$A$2:$J$66,2,FALSE))</f>
        <v/>
      </c>
      <c r="D59" s="17" t="str">
        <f>IF(B59="","",VLOOKUP($B59,RallyBook!$A$2:$J$66,10,FALSE))</f>
        <v/>
      </c>
      <c r="E59" s="17" t="str">
        <f t="shared" si="11"/>
        <v/>
      </c>
      <c r="F59" s="17" t="str">
        <f t="shared" si="7"/>
        <v/>
      </c>
      <c r="G59" s="17" t="str">
        <f t="shared" si="8"/>
        <v/>
      </c>
      <c r="H59" s="17" t="str">
        <f t="shared" si="9"/>
        <v/>
      </c>
      <c r="K59" s="1">
        <v>54</v>
      </c>
      <c r="L59" s="1" t="str">
        <f t="shared" si="10"/>
        <v/>
      </c>
      <c r="M59" s="1" t="s">
        <v>308</v>
      </c>
      <c r="N59" s="1" t="str">
        <f>IF(L59="STICK",0,IF(M59="Approved",IF(LEFT(L59,1)="P",0,IF(L59="","",VLOOKUP(L59,RallyBook!$A$2:J$66,10,FALSE))),0))</f>
        <v/>
      </c>
      <c r="O59" s="1">
        <f>IF(M59="Approved",IF(LEFT(L59,1)&lt;&gt;"P",0,IF(L59="","",VLOOKUP(L59,RallyBook!$A$2:$J$66,10,FALSE))),0)</f>
        <v>0</v>
      </c>
      <c r="P59" s="1">
        <f t="shared" si="3"/>
        <v>0</v>
      </c>
      <c r="Q59" s="1">
        <f t="shared" si="6"/>
        <v>0</v>
      </c>
      <c r="R59" s="1">
        <f>SUM(Q$6:$Q59)</f>
        <v>0</v>
      </c>
      <c r="BQ59" s="7"/>
      <c r="BR59" s="7"/>
      <c r="BS59" s="7"/>
      <c r="BT59" s="7"/>
      <c r="BU59" s="7"/>
      <c r="BV59" s="7"/>
      <c r="BW59" s="7"/>
      <c r="BX59" s="7"/>
      <c r="BY59" s="7"/>
    </row>
    <row r="60" spans="1:77" x14ac:dyDescent="0.3">
      <c r="A60" s="15">
        <f t="shared" si="4"/>
        <v>55</v>
      </c>
      <c r="B60" s="21"/>
      <c r="C60" s="16" t="str">
        <f>IF(B60="","",VLOOKUP($B60,RallyBook!$A$2:$J$66,2,FALSE))</f>
        <v/>
      </c>
      <c r="D60" s="17" t="str">
        <f>IF(B60="","",VLOOKUP($B60,RallyBook!$A$2:$J$66,10,FALSE))</f>
        <v/>
      </c>
      <c r="E60" s="17" t="str">
        <f t="shared" si="11"/>
        <v/>
      </c>
      <c r="F60" s="17" t="str">
        <f t="shared" si="7"/>
        <v/>
      </c>
      <c r="G60" s="17" t="str">
        <f t="shared" si="8"/>
        <v/>
      </c>
      <c r="H60" s="17" t="str">
        <f t="shared" si="9"/>
        <v/>
      </c>
      <c r="K60" s="1">
        <v>55</v>
      </c>
      <c r="L60" s="1" t="str">
        <f t="shared" si="10"/>
        <v/>
      </c>
      <c r="M60" s="1" t="s">
        <v>308</v>
      </c>
      <c r="N60" s="1" t="str">
        <f>IF(L60="STICK",0,IF(M60="Approved",IF(LEFT(L60,1)="P",0,IF(L60="","",VLOOKUP(L60,RallyBook!$A$2:J$66,10,FALSE))),0))</f>
        <v/>
      </c>
      <c r="O60" s="1">
        <f>IF(M60="Approved",IF(LEFT(L60,1)&lt;&gt;"P",0,IF(L60="","",VLOOKUP(L60,RallyBook!$A$2:$J$66,10,FALSE))),0)</f>
        <v>0</v>
      </c>
      <c r="P60" s="1">
        <f t="shared" si="3"/>
        <v>0</v>
      </c>
      <c r="Q60" s="1">
        <f t="shared" si="6"/>
        <v>0</v>
      </c>
      <c r="R60" s="1">
        <f>SUM(Q$6:$Q60)</f>
        <v>0</v>
      </c>
      <c r="BQ60" s="7"/>
      <c r="BR60" s="7"/>
      <c r="BS60" s="7"/>
      <c r="BT60" s="7"/>
      <c r="BU60" s="7"/>
      <c r="BV60" s="7"/>
      <c r="BW60" s="7"/>
      <c r="BX60" s="7"/>
      <c r="BY60" s="7"/>
    </row>
    <row r="61" spans="1:77" x14ac:dyDescent="0.3">
      <c r="A61" s="15">
        <f t="shared" si="4"/>
        <v>56</v>
      </c>
      <c r="B61" s="21"/>
      <c r="C61" s="16" t="str">
        <f>IF(B61="","",VLOOKUP($B61,RallyBook!$A$2:$J$66,2,FALSE))</f>
        <v/>
      </c>
      <c r="D61" s="17" t="str">
        <f>IF(B61="","",VLOOKUP($B61,RallyBook!$A$2:$J$66,10,FALSE))</f>
        <v/>
      </c>
      <c r="E61" s="17" t="str">
        <f t="shared" si="11"/>
        <v/>
      </c>
      <c r="F61" s="17" t="str">
        <f t="shared" si="7"/>
        <v/>
      </c>
      <c r="G61" s="17" t="str">
        <f t="shared" si="8"/>
        <v/>
      </c>
      <c r="H61" s="17" t="str">
        <f t="shared" si="9"/>
        <v/>
      </c>
      <c r="K61" s="1">
        <v>56</v>
      </c>
      <c r="L61" s="1" t="str">
        <f t="shared" si="10"/>
        <v/>
      </c>
      <c r="M61" s="1" t="s">
        <v>308</v>
      </c>
      <c r="N61" s="1" t="str">
        <f>IF(L61="STICK",0,IF(M61="Approved",IF(LEFT(L61,1)="P",0,IF(L61="","",VLOOKUP(L61,RallyBook!$A$2:J$66,10,FALSE))),0))</f>
        <v/>
      </c>
      <c r="O61" s="1">
        <f>IF(M61="Approved",IF(LEFT(L61,1)&lt;&gt;"P",0,IF(L61="","",VLOOKUP(L61,RallyBook!$A$2:$J$66,10,FALSE))),0)</f>
        <v>0</v>
      </c>
      <c r="P61" s="1">
        <f t="shared" si="3"/>
        <v>0</v>
      </c>
      <c r="Q61" s="1">
        <f t="shared" si="6"/>
        <v>0</v>
      </c>
      <c r="R61" s="1">
        <f>SUM(Q$6:$Q61)</f>
        <v>0</v>
      </c>
      <c r="BQ61" s="7"/>
      <c r="BR61" s="7"/>
      <c r="BS61" s="7"/>
      <c r="BT61" s="7"/>
      <c r="BU61" s="7"/>
      <c r="BV61" s="7"/>
      <c r="BW61" s="7"/>
      <c r="BX61" s="7"/>
      <c r="BY61" s="7"/>
    </row>
    <row r="62" spans="1:77" x14ac:dyDescent="0.3">
      <c r="A62" s="15">
        <f t="shared" si="4"/>
        <v>57</v>
      </c>
      <c r="B62" s="21"/>
      <c r="C62" s="16" t="str">
        <f>IF(B62="","",VLOOKUP($B62,RallyBook!$A$2:$J$66,2,FALSE))</f>
        <v/>
      </c>
      <c r="D62" s="17" t="str">
        <f>IF(B62="","",VLOOKUP($B62,RallyBook!$A$2:$J$66,10,FALSE))</f>
        <v/>
      </c>
      <c r="E62" s="17" t="str">
        <f t="shared" si="11"/>
        <v/>
      </c>
      <c r="F62" s="17" t="str">
        <f t="shared" si="7"/>
        <v/>
      </c>
      <c r="G62" s="17" t="str">
        <f t="shared" si="8"/>
        <v/>
      </c>
      <c r="H62" s="17" t="str">
        <f t="shared" si="9"/>
        <v/>
      </c>
      <c r="K62" s="1">
        <v>57</v>
      </c>
      <c r="L62" s="1" t="str">
        <f t="shared" si="10"/>
        <v/>
      </c>
      <c r="M62" s="1" t="s">
        <v>308</v>
      </c>
      <c r="N62" s="1" t="str">
        <f>IF(L62="STICK",0,IF(M62="Approved",IF(LEFT(L62,1)="P",0,IF(L62="","",VLOOKUP(L62,RallyBook!$A$2:J$66,10,FALSE))),0))</f>
        <v/>
      </c>
      <c r="O62" s="1">
        <f>IF(M62="Approved",IF(LEFT(L62,1)&lt;&gt;"P",0,IF(L62="","",VLOOKUP(L62,RallyBook!$A$2:$J$66,10,FALSE))),0)</f>
        <v>0</v>
      </c>
      <c r="P62" s="1">
        <f t="shared" si="3"/>
        <v>0</v>
      </c>
      <c r="Q62" s="1">
        <f t="shared" si="6"/>
        <v>0</v>
      </c>
      <c r="R62" s="1">
        <f>SUM(Q$6:$Q62)</f>
        <v>0</v>
      </c>
      <c r="BQ62" s="7"/>
      <c r="BR62" s="7"/>
      <c r="BS62" s="7"/>
      <c r="BT62" s="7"/>
      <c r="BU62" s="7"/>
      <c r="BV62" s="7"/>
      <c r="BW62" s="7"/>
      <c r="BX62" s="7"/>
      <c r="BY62" s="7"/>
    </row>
    <row r="63" spans="1:77" x14ac:dyDescent="0.3">
      <c r="A63" s="15">
        <f t="shared" si="4"/>
        <v>58</v>
      </c>
      <c r="B63" s="21"/>
      <c r="C63" s="16" t="str">
        <f>IF(B63="","",VLOOKUP($B63,RallyBook!$A$2:$J$66,2,FALSE))</f>
        <v/>
      </c>
      <c r="D63" s="17" t="str">
        <f>IF(B63="","",VLOOKUP($B63,RallyBook!$A$2:$J$66,10,FALSE))</f>
        <v/>
      </c>
      <c r="E63" s="17" t="str">
        <f t="shared" si="11"/>
        <v/>
      </c>
      <c r="F63" s="17" t="str">
        <f t="shared" si="7"/>
        <v/>
      </c>
      <c r="G63" s="17" t="str">
        <f t="shared" si="8"/>
        <v/>
      </c>
      <c r="H63" s="17" t="str">
        <f t="shared" si="9"/>
        <v/>
      </c>
      <c r="K63" s="1">
        <v>58</v>
      </c>
      <c r="L63" s="1" t="str">
        <f t="shared" si="10"/>
        <v/>
      </c>
      <c r="M63" s="1" t="s">
        <v>308</v>
      </c>
      <c r="N63" s="1" t="str">
        <f>IF(L63="STICK",0,IF(M63="Approved",IF(LEFT(L63,1)="P",0,IF(L63="","",VLOOKUP(L63,RallyBook!$A$2:J$66,10,FALSE))),0))</f>
        <v/>
      </c>
      <c r="O63" s="1">
        <f>IF(M63="Approved",IF(LEFT(L63,1)&lt;&gt;"P",0,IF(L63="","",VLOOKUP(L63,RallyBook!$A$2:$J$66,10,FALSE))),0)</f>
        <v>0</v>
      </c>
      <c r="P63" s="1">
        <f t="shared" si="3"/>
        <v>0</v>
      </c>
      <c r="Q63" s="1">
        <f t="shared" si="6"/>
        <v>0</v>
      </c>
      <c r="R63" s="1">
        <f>SUM(Q$6:$Q63)</f>
        <v>0</v>
      </c>
      <c r="BQ63" s="7"/>
      <c r="BR63" s="7"/>
      <c r="BS63" s="7"/>
      <c r="BT63" s="7"/>
      <c r="BU63" s="7"/>
      <c r="BV63" s="7"/>
      <c r="BW63" s="7"/>
      <c r="BX63" s="7"/>
      <c r="BY63" s="7"/>
    </row>
    <row r="64" spans="1:77" x14ac:dyDescent="0.3">
      <c r="A64" s="15">
        <f t="shared" si="4"/>
        <v>59</v>
      </c>
      <c r="B64" s="21"/>
      <c r="C64" s="16" t="str">
        <f>IF(B64="","",VLOOKUP($B64,RallyBook!$A$2:$J$66,2,FALSE))</f>
        <v/>
      </c>
      <c r="D64" s="17" t="str">
        <f>IF(B64="","",VLOOKUP($B64,RallyBook!$A$2:$J$66,10,FALSE))</f>
        <v/>
      </c>
      <c r="E64" s="17" t="str">
        <f t="shared" si="11"/>
        <v/>
      </c>
      <c r="F64" s="17" t="str">
        <f t="shared" si="7"/>
        <v/>
      </c>
      <c r="G64" s="17" t="str">
        <f t="shared" si="8"/>
        <v/>
      </c>
      <c r="H64" s="17" t="str">
        <f t="shared" si="9"/>
        <v/>
      </c>
      <c r="K64" s="1">
        <v>59</v>
      </c>
      <c r="L64" s="1" t="str">
        <f t="shared" si="10"/>
        <v/>
      </c>
      <c r="M64" s="1" t="s">
        <v>308</v>
      </c>
      <c r="N64" s="1" t="str">
        <f>IF(L64="STICK",0,IF(M64="Approved",IF(LEFT(L64,1)="P",0,IF(L64="","",VLOOKUP(L64,RallyBook!$A$2:J$66,10,FALSE))),0))</f>
        <v/>
      </c>
      <c r="O64" s="1">
        <f>IF(M64="Approved",IF(LEFT(L64,1)&lt;&gt;"P",0,IF(L64="","",VLOOKUP(L64,RallyBook!$A$2:$J$66,10,FALSE))),0)</f>
        <v>0</v>
      </c>
      <c r="P64" s="1">
        <f t="shared" si="3"/>
        <v>0</v>
      </c>
      <c r="Q64" s="1">
        <f t="shared" si="6"/>
        <v>0</v>
      </c>
      <c r="R64" s="1">
        <f>SUM(Q$6:$Q64)</f>
        <v>0</v>
      </c>
      <c r="BQ64" s="7"/>
      <c r="BR64" s="7"/>
      <c r="BS64" s="7"/>
      <c r="BT64" s="7"/>
      <c r="BU64" s="7"/>
      <c r="BV64" s="7"/>
      <c r="BW64" s="7"/>
      <c r="BX64" s="7"/>
      <c r="BY64" s="7"/>
    </row>
    <row r="65" spans="1:77" x14ac:dyDescent="0.3">
      <c r="A65" s="15">
        <f t="shared" si="4"/>
        <v>60</v>
      </c>
      <c r="B65" s="21"/>
      <c r="C65" s="16" t="str">
        <f>IF(B65="","",VLOOKUP($B65,RallyBook!$A$2:$J$66,2,FALSE))</f>
        <v/>
      </c>
      <c r="D65" s="17" t="str">
        <f>IF(B65="","",VLOOKUP($B65,RallyBook!$A$2:$J$66,10,FALSE))</f>
        <v/>
      </c>
      <c r="E65" s="17" t="str">
        <f t="shared" si="11"/>
        <v/>
      </c>
      <c r="F65" s="17" t="str">
        <f t="shared" si="7"/>
        <v/>
      </c>
      <c r="G65" s="17" t="str">
        <f t="shared" si="8"/>
        <v/>
      </c>
      <c r="H65" s="17" t="str">
        <f t="shared" si="9"/>
        <v/>
      </c>
      <c r="K65" s="1">
        <v>60</v>
      </c>
      <c r="L65" s="1" t="str">
        <f t="shared" si="10"/>
        <v/>
      </c>
      <c r="M65" s="1" t="s">
        <v>308</v>
      </c>
      <c r="N65" s="1" t="str">
        <f>IF(L65="STICK",0,IF(M65="Approved",IF(LEFT(L65,1)="P",0,IF(L65="","",VLOOKUP(L65,RallyBook!$A$2:J$66,10,FALSE))),0))</f>
        <v/>
      </c>
      <c r="O65" s="1">
        <f>IF(M65="Approved",IF(LEFT(L65,1)&lt;&gt;"P",0,IF(L65="","",VLOOKUP(L65,RallyBook!$A$2:$J$66,10,FALSE))),0)</f>
        <v>0</v>
      </c>
      <c r="P65" s="1">
        <f t="shared" si="3"/>
        <v>0</v>
      </c>
      <c r="Q65" s="1">
        <f t="shared" si="6"/>
        <v>0</v>
      </c>
      <c r="R65" s="1">
        <f>SUM(Q$6:$Q65)</f>
        <v>0</v>
      </c>
      <c r="BQ65" s="7"/>
      <c r="BR65" s="7"/>
      <c r="BS65" s="7"/>
      <c r="BT65" s="7"/>
      <c r="BU65" s="7"/>
      <c r="BV65" s="7"/>
      <c r="BW65" s="7"/>
      <c r="BX65" s="7"/>
      <c r="BY65" s="7"/>
    </row>
    <row r="66" spans="1:77" x14ac:dyDescent="0.3">
      <c r="A66" s="15">
        <f t="shared" si="4"/>
        <v>61</v>
      </c>
      <c r="B66" s="21"/>
      <c r="C66" s="16" t="str">
        <f>IF(B66="","",VLOOKUP($B66,RallyBook!$A$2:$J$66,2,FALSE))</f>
        <v/>
      </c>
      <c r="D66" s="17" t="str">
        <f>IF(B66="","",VLOOKUP($B66,RallyBook!$A$2:$J$66,10,FALSE))</f>
        <v/>
      </c>
      <c r="E66" s="17" t="str">
        <f t="shared" si="11"/>
        <v/>
      </c>
      <c r="F66" s="17" t="str">
        <f t="shared" si="7"/>
        <v/>
      </c>
      <c r="G66" s="17" t="str">
        <f t="shared" si="8"/>
        <v/>
      </c>
      <c r="H66" s="17" t="str">
        <f t="shared" si="9"/>
        <v/>
      </c>
      <c r="K66" s="1">
        <v>61</v>
      </c>
      <c r="L66" s="1" t="str">
        <f t="shared" si="10"/>
        <v/>
      </c>
      <c r="M66" s="1" t="s">
        <v>308</v>
      </c>
      <c r="N66" s="1" t="str">
        <f>IF(L66="STICK",0,IF(M66="Approved",IF(LEFT(L66,1)="P",0,IF(L66="","",VLOOKUP(L66,RallyBook!$A$2:J$66,10,FALSE))),0))</f>
        <v/>
      </c>
      <c r="O66" s="1">
        <f>IF(M66="Approved",IF(LEFT(L66,1)&lt;&gt;"P",0,IF(L66="","",VLOOKUP(L66,RallyBook!$A$2:$J$66,10,FALSE))),0)</f>
        <v>0</v>
      </c>
      <c r="P66" s="1">
        <f t="shared" si="3"/>
        <v>0</v>
      </c>
      <c r="Q66" s="1">
        <f t="shared" si="6"/>
        <v>0</v>
      </c>
      <c r="R66" s="1">
        <f>SUM(Q$6:$Q66)</f>
        <v>0</v>
      </c>
      <c r="BQ66" s="7"/>
      <c r="BR66" s="7"/>
      <c r="BS66" s="7"/>
      <c r="BT66" s="7"/>
      <c r="BU66" s="7"/>
      <c r="BV66" s="7"/>
      <c r="BW66" s="7"/>
      <c r="BX66" s="7"/>
      <c r="BY66" s="7"/>
    </row>
    <row r="67" spans="1:77" x14ac:dyDescent="0.3">
      <c r="A67" s="15">
        <f t="shared" si="4"/>
        <v>62</v>
      </c>
      <c r="B67" s="21"/>
      <c r="C67" s="16" t="str">
        <f>IF(B67="","",VLOOKUP($B67,RallyBook!$A$2:$J$66,2,FALSE))</f>
        <v/>
      </c>
      <c r="D67" s="17" t="str">
        <f>IF(B67="","",VLOOKUP($B67,RallyBook!$A$2:$J$66,10,FALSE))</f>
        <v/>
      </c>
      <c r="E67" s="17" t="str">
        <f t="shared" si="11"/>
        <v/>
      </c>
      <c r="F67" s="17" t="str">
        <f t="shared" si="7"/>
        <v/>
      </c>
      <c r="G67" s="17" t="str">
        <f t="shared" si="8"/>
        <v/>
      </c>
      <c r="H67" s="17" t="str">
        <f t="shared" si="9"/>
        <v/>
      </c>
      <c r="K67" s="1">
        <v>62</v>
      </c>
      <c r="L67" s="1" t="str">
        <f t="shared" si="10"/>
        <v/>
      </c>
      <c r="M67" s="1" t="s">
        <v>308</v>
      </c>
      <c r="N67" s="1" t="str">
        <f>IF(L67="STICK",0,IF(M67="Approved",IF(LEFT(L67,1)="P",0,IF(L67="","",VLOOKUP(L67,RallyBook!$A$2:J$66,10,FALSE))),0))</f>
        <v/>
      </c>
      <c r="O67" s="1">
        <f>IF(M67="Approved",IF(LEFT(L67,1)&lt;&gt;"P",0,IF(L67="","",VLOOKUP(L67,RallyBook!$A$2:$J$66,10,FALSE))),0)</f>
        <v>0</v>
      </c>
      <c r="P67" s="1">
        <f t="shared" si="3"/>
        <v>0</v>
      </c>
      <c r="Q67" s="1">
        <f t="shared" si="6"/>
        <v>0</v>
      </c>
      <c r="R67" s="1">
        <f>SUM(Q$6:$Q67)</f>
        <v>0</v>
      </c>
      <c r="BQ67" s="7"/>
      <c r="BR67" s="7"/>
      <c r="BS67" s="7"/>
      <c r="BT67" s="7"/>
      <c r="BU67" s="7"/>
      <c r="BV67" s="7"/>
      <c r="BW67" s="7"/>
      <c r="BX67" s="7"/>
      <c r="BY67" s="7"/>
    </row>
    <row r="68" spans="1:77" x14ac:dyDescent="0.3">
      <c r="A68" s="15">
        <f t="shared" si="4"/>
        <v>63</v>
      </c>
      <c r="B68" s="21"/>
      <c r="C68" s="16" t="str">
        <f>IF(B68="","",VLOOKUP($B68,RallyBook!$A$2:$J$66,2,FALSE))</f>
        <v/>
      </c>
      <c r="D68" s="17" t="str">
        <f>IF(B68="","",VLOOKUP($B68,RallyBook!$A$2:$J$66,10,FALSE))</f>
        <v/>
      </c>
      <c r="E68" s="17" t="str">
        <f t="shared" si="11"/>
        <v/>
      </c>
      <c r="F68" s="17" t="str">
        <f t="shared" si="7"/>
        <v/>
      </c>
      <c r="G68" s="17" t="str">
        <f t="shared" si="8"/>
        <v/>
      </c>
      <c r="H68" s="17" t="str">
        <f t="shared" si="9"/>
        <v/>
      </c>
      <c r="K68" s="1">
        <v>63</v>
      </c>
      <c r="L68" s="1" t="str">
        <f t="shared" si="10"/>
        <v/>
      </c>
      <c r="M68" s="1" t="s">
        <v>308</v>
      </c>
      <c r="N68" s="1" t="str">
        <f>IF(L68="STICK",0,IF(M68="Approved",IF(LEFT(L68,1)="P",0,IF(L68="","",VLOOKUP(L68,RallyBook!$A$2:J$66,10,FALSE))),0))</f>
        <v/>
      </c>
      <c r="O68" s="1">
        <f>IF(M68="Approved",IF(LEFT(L68,1)&lt;&gt;"P",0,IF(L68="","",VLOOKUP(L68,RallyBook!$A$2:$J$66,10,FALSE))),0)</f>
        <v>0</v>
      </c>
      <c r="P68" s="1">
        <f t="shared" si="3"/>
        <v>0</v>
      </c>
      <c r="Q68" s="1">
        <f t="shared" si="6"/>
        <v>0</v>
      </c>
      <c r="R68" s="1">
        <f>SUM(Q$6:$Q68)</f>
        <v>0</v>
      </c>
      <c r="BQ68" s="7"/>
      <c r="BR68" s="7"/>
      <c r="BS68" s="7"/>
      <c r="BT68" s="7"/>
      <c r="BU68" s="7"/>
      <c r="BV68" s="7"/>
      <c r="BW68" s="7"/>
      <c r="BX68" s="7"/>
      <c r="BY68" s="7"/>
    </row>
    <row r="69" spans="1:77" x14ac:dyDescent="0.3">
      <c r="A69" s="15">
        <f t="shared" si="4"/>
        <v>64</v>
      </c>
      <c r="B69" s="21"/>
      <c r="C69" s="16" t="str">
        <f>IF(B69="","",VLOOKUP($B69,RallyBook!$A$2:$J$66,2,FALSE))</f>
        <v/>
      </c>
      <c r="D69" s="17" t="str">
        <f>IF(B69="","",VLOOKUP($B69,RallyBook!$A$2:$J$66,10,FALSE))</f>
        <v/>
      </c>
      <c r="E69" s="17" t="str">
        <f t="shared" si="11"/>
        <v/>
      </c>
      <c r="F69" s="17" t="str">
        <f t="shared" si="7"/>
        <v/>
      </c>
      <c r="G69" s="17" t="str">
        <f t="shared" si="8"/>
        <v/>
      </c>
      <c r="H69" s="17" t="str">
        <f t="shared" si="9"/>
        <v/>
      </c>
      <c r="K69" s="1">
        <v>64</v>
      </c>
      <c r="L69" s="1" t="str">
        <f t="shared" si="10"/>
        <v/>
      </c>
      <c r="M69" s="1" t="s">
        <v>308</v>
      </c>
      <c r="N69" s="1" t="str">
        <f>IF(L69="STICK",0,IF(M69="Approved",IF(LEFT(L69,1)="P",0,IF(L69="","",VLOOKUP(L69,RallyBook!$A$2:J$66,10,FALSE))),0))</f>
        <v/>
      </c>
      <c r="O69" s="1">
        <f>IF(M69="Approved",IF(LEFT(L69,1)&lt;&gt;"P",0,IF(L69="","",VLOOKUP(L69,RallyBook!$A$2:$J$66,10,FALSE))),0)</f>
        <v>0</v>
      </c>
      <c r="P69" s="1">
        <f t="shared" si="3"/>
        <v>0</v>
      </c>
      <c r="Q69" s="1">
        <f t="shared" si="6"/>
        <v>0</v>
      </c>
      <c r="R69" s="1">
        <f>SUM(Q$6:$Q69)</f>
        <v>0</v>
      </c>
      <c r="BQ69" s="7"/>
      <c r="BR69" s="7"/>
      <c r="BS69" s="7"/>
      <c r="BT69" s="7"/>
      <c r="BU69" s="7"/>
      <c r="BV69" s="7"/>
      <c r="BW69" s="7"/>
      <c r="BX69" s="7"/>
      <c r="BY69" s="7"/>
    </row>
    <row r="70" spans="1:77" x14ac:dyDescent="0.3">
      <c r="A70" s="15">
        <f t="shared" si="4"/>
        <v>65</v>
      </c>
      <c r="B70" s="21"/>
      <c r="C70" s="16" t="str">
        <f>IF(B70="","",VLOOKUP($B70,RallyBook!$A$2:$J$66,2,FALSE))</f>
        <v/>
      </c>
      <c r="D70" s="17" t="str">
        <f>IF(B70="","",VLOOKUP($B70,RallyBook!$A$2:$J$66,10,FALSE))</f>
        <v/>
      </c>
      <c r="E70" s="17" t="str">
        <f t="shared" si="11"/>
        <v/>
      </c>
      <c r="F70" s="17" t="str">
        <f t="shared" si="7"/>
        <v/>
      </c>
      <c r="G70" s="17" t="str">
        <f t="shared" ref="G70:G85" si="12">IF(B70="","",O70)</f>
        <v/>
      </c>
      <c r="H70" s="17" t="str">
        <f t="shared" ref="H70:H85" si="13">IF(B70="","",P70)</f>
        <v/>
      </c>
      <c r="K70" s="1">
        <v>65</v>
      </c>
      <c r="L70" s="1" t="str">
        <f t="shared" ref="L70:L85" si="14">IF(B70="","",B70)</f>
        <v/>
      </c>
      <c r="M70" s="1" t="s">
        <v>308</v>
      </c>
      <c r="N70" s="1" t="str">
        <f>IF(L70="STICK",0,IF(M70="Approved",IF(LEFT(L70,1)="P",0,IF(L70="","",VLOOKUP(L70,RallyBook!$A$2:J$66,10,FALSE))),0))</f>
        <v/>
      </c>
      <c r="O70" s="1">
        <f>IF(M70="Approved",IF(LEFT(L70,1)&lt;&gt;"P",0,IF(L70="","",VLOOKUP(L70,RallyBook!$A$2:$J$66,10,FALSE))),0)</f>
        <v>0</v>
      </c>
      <c r="P70" s="1">
        <f t="shared" ref="P70:P85" si="15">IF(AND(N70=0,O70=0),P69,IF(L70="",0,IF(P69+O70-N70&lt;=0,0,P69+O70-N70)))</f>
        <v>0</v>
      </c>
      <c r="Q70" s="1">
        <f t="shared" si="6"/>
        <v>0</v>
      </c>
      <c r="R70" s="1">
        <f>SUM(Q$6:$Q70)</f>
        <v>0</v>
      </c>
      <c r="BQ70" s="7"/>
      <c r="BR70" s="7"/>
      <c r="BS70" s="7"/>
      <c r="BT70" s="7"/>
      <c r="BU70" s="7"/>
      <c r="BV70" s="7"/>
      <c r="BW70" s="7"/>
      <c r="BX70" s="7"/>
      <c r="BY70" s="7"/>
    </row>
    <row r="71" spans="1:77" x14ac:dyDescent="0.3">
      <c r="A71" s="15">
        <f t="shared" ref="A71:A85" si="16">K71</f>
        <v>66</v>
      </c>
      <c r="B71" s="21"/>
      <c r="C71" s="16" t="str">
        <f>IF(B71="","",VLOOKUP($B71,RallyBook!$A$2:$J$66,2,FALSE))</f>
        <v/>
      </c>
      <c r="D71" s="17" t="str">
        <f>IF(B71="","",VLOOKUP($B71,RallyBook!$A$2:$J$66,10,FALSE))</f>
        <v/>
      </c>
      <c r="E71" s="17" t="str">
        <f t="shared" ref="E71:E85" si="17">IF(B71="","",H70)</f>
        <v/>
      </c>
      <c r="F71" s="17" t="str">
        <f t="shared" si="7"/>
        <v/>
      </c>
      <c r="G71" s="17" t="str">
        <f t="shared" si="12"/>
        <v/>
      </c>
      <c r="H71" s="17" t="str">
        <f t="shared" si="13"/>
        <v/>
      </c>
      <c r="K71" s="1">
        <v>66</v>
      </c>
      <c r="L71" s="1" t="str">
        <f t="shared" si="14"/>
        <v/>
      </c>
      <c r="M71" s="1" t="s">
        <v>308</v>
      </c>
      <c r="N71" s="1" t="str">
        <f>IF(L71="STICK",0,IF(M71="Approved",IF(LEFT(L71,1)="P",0,IF(L71="","",VLOOKUP(L71,RallyBook!$A$2:J$66,10,FALSE))),0))</f>
        <v/>
      </c>
      <c r="O71" s="1">
        <f>IF(M71="Approved",IF(LEFT(L71,1)&lt;&gt;"P",0,IF(L71="","",VLOOKUP(L71,RallyBook!$A$2:$J$66,10,FALSE))),0)</f>
        <v>0</v>
      </c>
      <c r="P71" s="1">
        <f t="shared" si="15"/>
        <v>0</v>
      </c>
      <c r="Q71" s="1">
        <f t="shared" ref="Q71:Q85" si="18">IF(L71="",0,IF(P70&gt;=N71,N71,IF(N71&gt;=P70,P70,0)))</f>
        <v>0</v>
      </c>
      <c r="R71" s="1">
        <f>SUM(Q$6:$Q71)</f>
        <v>0</v>
      </c>
      <c r="BQ71" s="7"/>
      <c r="BR71" s="7"/>
      <c r="BS71" s="7"/>
      <c r="BT71" s="7"/>
      <c r="BU71" s="7"/>
      <c r="BV71" s="7"/>
      <c r="BW71" s="7"/>
      <c r="BX71" s="7"/>
      <c r="BY71" s="7"/>
    </row>
    <row r="72" spans="1:77" x14ac:dyDescent="0.3">
      <c r="A72" s="15">
        <f t="shared" si="16"/>
        <v>67</v>
      </c>
      <c r="B72" s="21"/>
      <c r="C72" s="16" t="str">
        <f>IF(B72="","",VLOOKUP($B72,RallyBook!$A$2:$J$66,2,FALSE))</f>
        <v/>
      </c>
      <c r="D72" s="17" t="str">
        <f>IF(B72="","",VLOOKUP($B72,RallyBook!$A$2:$J$66,10,FALSE))</f>
        <v/>
      </c>
      <c r="E72" s="17" t="str">
        <f t="shared" si="17"/>
        <v/>
      </c>
      <c r="F72" s="17" t="str">
        <f t="shared" si="7"/>
        <v/>
      </c>
      <c r="G72" s="17" t="str">
        <f t="shared" si="12"/>
        <v/>
      </c>
      <c r="H72" s="17" t="str">
        <f t="shared" si="13"/>
        <v/>
      </c>
      <c r="K72" s="1">
        <v>67</v>
      </c>
      <c r="L72" s="1" t="str">
        <f t="shared" si="14"/>
        <v/>
      </c>
      <c r="M72" s="1" t="s">
        <v>308</v>
      </c>
      <c r="N72" s="1" t="str">
        <f>IF(L72="STICK",0,IF(M72="Approved",IF(LEFT(L72,1)="P",0,IF(L72="","",VLOOKUP(L72,RallyBook!$A$2:J$66,10,FALSE))),0))</f>
        <v/>
      </c>
      <c r="O72" s="1">
        <f>IF(M72="Approved",IF(LEFT(L72,1)&lt;&gt;"P",0,IF(L72="","",VLOOKUP(L72,RallyBook!$A$2:$J$66,10,FALSE))),0)</f>
        <v>0</v>
      </c>
      <c r="P72" s="1">
        <f t="shared" si="15"/>
        <v>0</v>
      </c>
      <c r="Q72" s="1">
        <f t="shared" si="18"/>
        <v>0</v>
      </c>
      <c r="R72" s="1">
        <f>SUM(Q$6:$Q72)</f>
        <v>0</v>
      </c>
      <c r="BQ72" s="7"/>
      <c r="BR72" s="7"/>
      <c r="BS72" s="7"/>
      <c r="BT72" s="7"/>
      <c r="BU72" s="7"/>
      <c r="BV72" s="7"/>
      <c r="BW72" s="7"/>
      <c r="BX72" s="7"/>
      <c r="BY72" s="7"/>
    </row>
    <row r="73" spans="1:77" x14ac:dyDescent="0.3">
      <c r="A73" s="15">
        <f t="shared" si="16"/>
        <v>68</v>
      </c>
      <c r="B73" s="21"/>
      <c r="C73" s="16" t="str">
        <f>IF(B73="","",VLOOKUP($B73,RallyBook!$A$2:$J$66,2,FALSE))</f>
        <v/>
      </c>
      <c r="D73" s="17" t="str">
        <f>IF(B73="","",VLOOKUP($B73,RallyBook!$A$2:$J$66,10,FALSE))</f>
        <v/>
      </c>
      <c r="E73" s="17" t="str">
        <f t="shared" si="17"/>
        <v/>
      </c>
      <c r="F73" s="17" t="str">
        <f t="shared" ref="F73:F85" si="19">IF(B73="","",IF(AND(B73="STICK",M71="Approved"),971,Q73))</f>
        <v/>
      </c>
      <c r="G73" s="17" t="str">
        <f t="shared" si="12"/>
        <v/>
      </c>
      <c r="H73" s="17" t="str">
        <f t="shared" si="13"/>
        <v/>
      </c>
      <c r="K73" s="1">
        <v>68</v>
      </c>
      <c r="L73" s="1" t="str">
        <f t="shared" si="14"/>
        <v/>
      </c>
      <c r="M73" s="1" t="s">
        <v>308</v>
      </c>
      <c r="N73" s="1" t="str">
        <f>IF(L73="STICK",0,IF(M73="Approved",IF(LEFT(L73,1)="P",0,IF(L73="","",VLOOKUP(L73,RallyBook!$A$2:J$66,10,FALSE))),0))</f>
        <v/>
      </c>
      <c r="O73" s="1">
        <f>IF(M73="Approved",IF(LEFT(L73,1)&lt;&gt;"P",0,IF(L73="","",VLOOKUP(L73,RallyBook!$A$2:$J$66,10,FALSE))),0)</f>
        <v>0</v>
      </c>
      <c r="P73" s="1">
        <f t="shared" si="15"/>
        <v>0</v>
      </c>
      <c r="Q73" s="1">
        <f t="shared" si="18"/>
        <v>0</v>
      </c>
      <c r="R73" s="1">
        <f>SUM(Q$6:$Q73)</f>
        <v>0</v>
      </c>
      <c r="BQ73" s="7"/>
      <c r="BR73" s="7"/>
      <c r="BS73" s="7"/>
      <c r="BT73" s="7"/>
      <c r="BU73" s="7"/>
      <c r="BV73" s="7"/>
      <c r="BW73" s="7"/>
      <c r="BX73" s="7"/>
      <c r="BY73" s="7"/>
    </row>
    <row r="74" spans="1:77" x14ac:dyDescent="0.3">
      <c r="A74" s="15">
        <f t="shared" si="16"/>
        <v>69</v>
      </c>
      <c r="B74" s="21"/>
      <c r="C74" s="16" t="str">
        <f>IF(B74="","",VLOOKUP($B74,RallyBook!$A$2:$J$66,2,FALSE))</f>
        <v/>
      </c>
      <c r="D74" s="17" t="str">
        <f>IF(B74="","",VLOOKUP($B74,RallyBook!$A$2:$J$66,10,FALSE))</f>
        <v/>
      </c>
      <c r="E74" s="17" t="str">
        <f t="shared" si="17"/>
        <v/>
      </c>
      <c r="F74" s="17" t="str">
        <f t="shared" si="19"/>
        <v/>
      </c>
      <c r="G74" s="17" t="str">
        <f t="shared" si="12"/>
        <v/>
      </c>
      <c r="H74" s="17" t="str">
        <f t="shared" si="13"/>
        <v/>
      </c>
      <c r="K74" s="1">
        <v>69</v>
      </c>
      <c r="L74" s="1" t="str">
        <f t="shared" si="14"/>
        <v/>
      </c>
      <c r="M74" s="1" t="s">
        <v>308</v>
      </c>
      <c r="N74" s="1" t="str">
        <f>IF(L74="STICK",0,IF(M74="Approved",IF(LEFT(L74,1)="P",0,IF(L74="","",VLOOKUP(L74,RallyBook!$A$2:J$66,10,FALSE))),0))</f>
        <v/>
      </c>
      <c r="O74" s="1">
        <f>IF(M74="Approved",IF(LEFT(L74,1)&lt;&gt;"P",0,IF(L74="","",VLOOKUP(L74,RallyBook!$A$2:$J$66,10,FALSE))),0)</f>
        <v>0</v>
      </c>
      <c r="P74" s="1">
        <f t="shared" si="15"/>
        <v>0</v>
      </c>
      <c r="Q74" s="1">
        <f t="shared" si="18"/>
        <v>0</v>
      </c>
      <c r="R74" s="1">
        <f>SUM(Q$6:$Q74)</f>
        <v>0</v>
      </c>
      <c r="BQ74" s="7"/>
      <c r="BR74" s="7"/>
      <c r="BS74" s="7"/>
      <c r="BT74" s="7"/>
      <c r="BU74" s="7"/>
      <c r="BV74" s="7"/>
      <c r="BW74" s="7"/>
      <c r="BX74" s="7"/>
      <c r="BY74" s="7"/>
    </row>
    <row r="75" spans="1:77" x14ac:dyDescent="0.3">
      <c r="A75" s="15">
        <f t="shared" si="16"/>
        <v>70</v>
      </c>
      <c r="B75" s="21"/>
      <c r="C75" s="16" t="str">
        <f>IF(B75="","",VLOOKUP($B75,RallyBook!$A$2:$J$66,2,FALSE))</f>
        <v/>
      </c>
      <c r="D75" s="17" t="str">
        <f>IF(B75="","",VLOOKUP($B75,RallyBook!$A$2:$J$66,10,FALSE))</f>
        <v/>
      </c>
      <c r="E75" s="17" t="str">
        <f t="shared" si="17"/>
        <v/>
      </c>
      <c r="F75" s="17" t="str">
        <f t="shared" si="19"/>
        <v/>
      </c>
      <c r="G75" s="17" t="str">
        <f t="shared" si="12"/>
        <v/>
      </c>
      <c r="H75" s="17" t="str">
        <f t="shared" si="13"/>
        <v/>
      </c>
      <c r="K75" s="1">
        <v>70</v>
      </c>
      <c r="L75" s="1" t="str">
        <f t="shared" si="14"/>
        <v/>
      </c>
      <c r="M75" s="1" t="s">
        <v>308</v>
      </c>
      <c r="N75" s="1" t="str">
        <f>IF(L75="STICK",0,IF(M75="Approved",IF(LEFT(L75,1)="P",0,IF(L75="","",VLOOKUP(L75,RallyBook!$A$2:J$66,10,FALSE))),0))</f>
        <v/>
      </c>
      <c r="O75" s="1">
        <f>IF(M75="Approved",IF(LEFT(L75,1)&lt;&gt;"P",0,IF(L75="","",VLOOKUP(L75,RallyBook!$A$2:$J$66,10,FALSE))),0)</f>
        <v>0</v>
      </c>
      <c r="P75" s="1">
        <f t="shared" si="15"/>
        <v>0</v>
      </c>
      <c r="Q75" s="1">
        <f t="shared" si="18"/>
        <v>0</v>
      </c>
      <c r="R75" s="1">
        <f>SUM(Q$6:$Q75)</f>
        <v>0</v>
      </c>
      <c r="BQ75" s="7"/>
      <c r="BR75" s="7"/>
      <c r="BS75" s="7"/>
      <c r="BT75" s="7"/>
      <c r="BU75" s="7"/>
      <c r="BV75" s="7"/>
      <c r="BW75" s="7"/>
      <c r="BX75" s="7"/>
      <c r="BY75" s="7"/>
    </row>
    <row r="76" spans="1:77" x14ac:dyDescent="0.3">
      <c r="A76" s="15">
        <f t="shared" si="16"/>
        <v>71</v>
      </c>
      <c r="B76" s="21"/>
      <c r="C76" s="16" t="str">
        <f>IF(B76="","",VLOOKUP($B76,RallyBook!$A$2:$J$66,2,FALSE))</f>
        <v/>
      </c>
      <c r="D76" s="17" t="str">
        <f>IF(B76="","",VLOOKUP($B76,RallyBook!$A$2:$J$66,10,FALSE))</f>
        <v/>
      </c>
      <c r="E76" s="17" t="str">
        <f t="shared" si="17"/>
        <v/>
      </c>
      <c r="F76" s="17" t="str">
        <f t="shared" si="19"/>
        <v/>
      </c>
      <c r="G76" s="17" t="str">
        <f t="shared" si="12"/>
        <v/>
      </c>
      <c r="H76" s="17" t="str">
        <f t="shared" si="13"/>
        <v/>
      </c>
      <c r="K76" s="1">
        <v>71</v>
      </c>
      <c r="L76" s="1" t="str">
        <f t="shared" si="14"/>
        <v/>
      </c>
      <c r="M76" s="1" t="s">
        <v>308</v>
      </c>
      <c r="N76" s="1" t="str">
        <f>IF(L76="STICK",0,IF(M76="Approved",IF(LEFT(L76,1)="P",0,IF(L76="","",VLOOKUP(L76,RallyBook!$A$2:J$66,10,FALSE))),0))</f>
        <v/>
      </c>
      <c r="O76" s="1">
        <f>IF(M76="Approved",IF(LEFT(L76,1)&lt;&gt;"P",0,IF(L76="","",VLOOKUP(L76,RallyBook!$A$2:$J$66,10,FALSE))),0)</f>
        <v>0</v>
      </c>
      <c r="P76" s="1">
        <f t="shared" si="15"/>
        <v>0</v>
      </c>
      <c r="Q76" s="1">
        <f t="shared" si="18"/>
        <v>0</v>
      </c>
      <c r="R76" s="1">
        <f>SUM(Q$6:$Q76)</f>
        <v>0</v>
      </c>
      <c r="BQ76" s="7"/>
      <c r="BR76" s="7"/>
      <c r="BS76" s="7"/>
      <c r="BT76" s="7"/>
      <c r="BU76" s="7"/>
      <c r="BV76" s="7"/>
      <c r="BW76" s="7"/>
      <c r="BX76" s="7"/>
      <c r="BY76" s="7"/>
    </row>
    <row r="77" spans="1:77" x14ac:dyDescent="0.3">
      <c r="A77" s="15">
        <f t="shared" si="16"/>
        <v>72</v>
      </c>
      <c r="B77" s="21"/>
      <c r="C77" s="16" t="str">
        <f>IF(B77="","",VLOOKUP($B77,RallyBook!$A$2:$J$66,2,FALSE))</f>
        <v/>
      </c>
      <c r="D77" s="17" t="str">
        <f>IF(B77="","",VLOOKUP($B77,RallyBook!$A$2:$J$66,10,FALSE))</f>
        <v/>
      </c>
      <c r="E77" s="17" t="str">
        <f t="shared" si="17"/>
        <v/>
      </c>
      <c r="F77" s="17" t="str">
        <f t="shared" si="19"/>
        <v/>
      </c>
      <c r="G77" s="17" t="str">
        <f t="shared" si="12"/>
        <v/>
      </c>
      <c r="H77" s="17" t="str">
        <f t="shared" si="13"/>
        <v/>
      </c>
      <c r="K77" s="1">
        <v>72</v>
      </c>
      <c r="L77" s="1" t="str">
        <f t="shared" si="14"/>
        <v/>
      </c>
      <c r="M77" s="1" t="s">
        <v>308</v>
      </c>
      <c r="N77" s="1" t="str">
        <f>IF(L77="STICK",0,IF(M77="Approved",IF(LEFT(L77,1)="P",0,IF(L77="","",VLOOKUP(L77,RallyBook!$A$2:J$66,10,FALSE))),0))</f>
        <v/>
      </c>
      <c r="O77" s="1">
        <f>IF(M77="Approved",IF(LEFT(L77,1)&lt;&gt;"P",0,IF(L77="","",VLOOKUP(L77,RallyBook!$A$2:$J$66,10,FALSE))),0)</f>
        <v>0</v>
      </c>
      <c r="P77" s="1">
        <f t="shared" si="15"/>
        <v>0</v>
      </c>
      <c r="Q77" s="1">
        <f t="shared" si="18"/>
        <v>0</v>
      </c>
      <c r="R77" s="1">
        <f>SUM(Q$6:$Q77)</f>
        <v>0</v>
      </c>
      <c r="BQ77" s="7"/>
      <c r="BR77" s="7"/>
      <c r="BS77" s="7"/>
      <c r="BT77" s="7"/>
      <c r="BU77" s="7"/>
      <c r="BV77" s="7"/>
      <c r="BW77" s="7"/>
      <c r="BX77" s="7"/>
      <c r="BY77" s="7"/>
    </row>
    <row r="78" spans="1:77" x14ac:dyDescent="0.3">
      <c r="A78" s="15">
        <f t="shared" si="16"/>
        <v>73</v>
      </c>
      <c r="B78" s="21"/>
      <c r="C78" s="16" t="str">
        <f>IF(B78="","",VLOOKUP($B78,RallyBook!$A$2:$J$66,2,FALSE))</f>
        <v/>
      </c>
      <c r="D78" s="17" t="str">
        <f>IF(B78="","",VLOOKUP($B78,RallyBook!$A$2:$J$66,10,FALSE))</f>
        <v/>
      </c>
      <c r="E78" s="17" t="str">
        <f t="shared" si="17"/>
        <v/>
      </c>
      <c r="F78" s="17" t="str">
        <f t="shared" si="19"/>
        <v/>
      </c>
      <c r="G78" s="17" t="str">
        <f t="shared" si="12"/>
        <v/>
      </c>
      <c r="H78" s="17" t="str">
        <f t="shared" si="13"/>
        <v/>
      </c>
      <c r="K78" s="1">
        <v>73</v>
      </c>
      <c r="L78" s="1" t="str">
        <f t="shared" si="14"/>
        <v/>
      </c>
      <c r="M78" s="1" t="s">
        <v>308</v>
      </c>
      <c r="N78" s="1" t="str">
        <f>IF(L78="STICK",0,IF(M78="Approved",IF(LEFT(L78,1)="P",0,IF(L78="","",VLOOKUP(L78,RallyBook!$A$2:J$66,10,FALSE))),0))</f>
        <v/>
      </c>
      <c r="O78" s="1">
        <f>IF(M78="Approved",IF(LEFT(L78,1)&lt;&gt;"P",0,IF(L78="","",VLOOKUP(L78,RallyBook!$A$2:$J$66,10,FALSE))),0)</f>
        <v>0</v>
      </c>
      <c r="P78" s="1">
        <f t="shared" si="15"/>
        <v>0</v>
      </c>
      <c r="Q78" s="1">
        <f t="shared" si="18"/>
        <v>0</v>
      </c>
      <c r="R78" s="1">
        <f>SUM(Q$6:$Q78)</f>
        <v>0</v>
      </c>
      <c r="BQ78" s="7"/>
      <c r="BR78" s="7"/>
      <c r="BS78" s="7"/>
      <c r="BT78" s="7"/>
      <c r="BU78" s="7"/>
      <c r="BV78" s="7"/>
      <c r="BW78" s="7"/>
      <c r="BX78" s="7"/>
      <c r="BY78" s="7"/>
    </row>
    <row r="79" spans="1:77" x14ac:dyDescent="0.3">
      <c r="A79" s="15">
        <f t="shared" si="16"/>
        <v>74</v>
      </c>
      <c r="B79" s="21"/>
      <c r="C79" s="16" t="str">
        <f>IF(B79="","",VLOOKUP($B79,RallyBook!$A$2:$J$66,2,FALSE))</f>
        <v/>
      </c>
      <c r="D79" s="17" t="str">
        <f>IF(B79="","",VLOOKUP($B79,RallyBook!$A$2:$J$66,10,FALSE))</f>
        <v/>
      </c>
      <c r="E79" s="17" t="str">
        <f t="shared" si="17"/>
        <v/>
      </c>
      <c r="F79" s="17" t="str">
        <f t="shared" si="19"/>
        <v/>
      </c>
      <c r="G79" s="17" t="str">
        <f t="shared" si="12"/>
        <v/>
      </c>
      <c r="H79" s="17" t="str">
        <f t="shared" si="13"/>
        <v/>
      </c>
      <c r="K79" s="1">
        <v>74</v>
      </c>
      <c r="L79" s="1" t="str">
        <f t="shared" si="14"/>
        <v/>
      </c>
      <c r="M79" s="1" t="s">
        <v>308</v>
      </c>
      <c r="N79" s="1" t="str">
        <f>IF(L79="STICK",0,IF(M79="Approved",IF(LEFT(L79,1)="P",0,IF(L79="","",VLOOKUP(L79,RallyBook!$A$2:J$66,10,FALSE))),0))</f>
        <v/>
      </c>
      <c r="O79" s="1">
        <f>IF(M79="Approved",IF(LEFT(L79,1)&lt;&gt;"P",0,IF(L79="","",VLOOKUP(L79,RallyBook!$A$2:$J$66,10,FALSE))),0)</f>
        <v>0</v>
      </c>
      <c r="P79" s="1">
        <f t="shared" si="15"/>
        <v>0</v>
      </c>
      <c r="Q79" s="1">
        <f t="shared" si="18"/>
        <v>0</v>
      </c>
      <c r="R79" s="1">
        <f>SUM(Q$6:$Q79)</f>
        <v>0</v>
      </c>
      <c r="BQ79" s="7"/>
      <c r="BR79" s="7"/>
      <c r="BS79" s="7"/>
      <c r="BT79" s="7"/>
      <c r="BU79" s="7"/>
      <c r="BV79" s="7"/>
      <c r="BW79" s="7"/>
      <c r="BX79" s="7"/>
      <c r="BY79" s="7"/>
    </row>
    <row r="80" spans="1:77" x14ac:dyDescent="0.3">
      <c r="A80" s="15">
        <f t="shared" si="16"/>
        <v>75</v>
      </c>
      <c r="B80" s="21"/>
      <c r="C80" s="16" t="str">
        <f>IF(B80="","",VLOOKUP($B80,RallyBook!$A$2:$J$66,2,FALSE))</f>
        <v/>
      </c>
      <c r="D80" s="17" t="str">
        <f>IF(B80="","",VLOOKUP($B80,RallyBook!$A$2:$J$66,10,FALSE))</f>
        <v/>
      </c>
      <c r="E80" s="17" t="str">
        <f t="shared" si="17"/>
        <v/>
      </c>
      <c r="F80" s="17" t="str">
        <f t="shared" si="19"/>
        <v/>
      </c>
      <c r="G80" s="17" t="str">
        <f t="shared" si="12"/>
        <v/>
      </c>
      <c r="H80" s="17" t="str">
        <f t="shared" si="13"/>
        <v/>
      </c>
      <c r="K80" s="1">
        <v>75</v>
      </c>
      <c r="L80" s="1" t="str">
        <f t="shared" si="14"/>
        <v/>
      </c>
      <c r="M80" s="1" t="s">
        <v>308</v>
      </c>
      <c r="N80" s="1" t="str">
        <f>IF(L80="STICK",0,IF(M80="Approved",IF(LEFT(L80,1)="P",0,IF(L80="","",VLOOKUP(L80,RallyBook!$A$2:J$66,10,FALSE))),0))</f>
        <v/>
      </c>
      <c r="O80" s="1">
        <f>IF(M80="Approved",IF(LEFT(L80,1)&lt;&gt;"P",0,IF(L80="","",VLOOKUP(L80,RallyBook!$A$2:$J$66,10,FALSE))),0)</f>
        <v>0</v>
      </c>
      <c r="P80" s="1">
        <f t="shared" si="15"/>
        <v>0</v>
      </c>
      <c r="Q80" s="1">
        <f t="shared" si="18"/>
        <v>0</v>
      </c>
      <c r="R80" s="1">
        <f>SUM(Q$6:$Q80)</f>
        <v>0</v>
      </c>
      <c r="BQ80" s="7"/>
      <c r="BR80" s="7"/>
      <c r="BS80" s="7"/>
      <c r="BT80" s="7"/>
      <c r="BU80" s="7"/>
      <c r="BV80" s="7"/>
      <c r="BW80" s="7"/>
      <c r="BX80" s="7"/>
      <c r="BY80" s="7"/>
    </row>
    <row r="81" spans="1:77" x14ac:dyDescent="0.3">
      <c r="A81" s="15">
        <f t="shared" si="16"/>
        <v>76</v>
      </c>
      <c r="B81" s="21"/>
      <c r="C81" s="16" t="str">
        <f>IF(B81="","",VLOOKUP($B81,RallyBook!$A$2:$J$66,2,FALSE))</f>
        <v/>
      </c>
      <c r="D81" s="17" t="str">
        <f>IF(B81="","",VLOOKUP($B81,RallyBook!$A$2:$J$66,10,FALSE))</f>
        <v/>
      </c>
      <c r="E81" s="17" t="str">
        <f t="shared" si="17"/>
        <v/>
      </c>
      <c r="F81" s="17" t="str">
        <f t="shared" si="19"/>
        <v/>
      </c>
      <c r="G81" s="17" t="str">
        <f t="shared" si="12"/>
        <v/>
      </c>
      <c r="H81" s="17" t="str">
        <f t="shared" si="13"/>
        <v/>
      </c>
      <c r="K81" s="1">
        <v>76</v>
      </c>
      <c r="L81" s="1" t="str">
        <f t="shared" si="14"/>
        <v/>
      </c>
      <c r="M81" s="1" t="s">
        <v>308</v>
      </c>
      <c r="N81" s="1" t="str">
        <f>IF(L81="STICK",0,IF(M81="Approved",IF(LEFT(L81,1)="P",0,IF(L81="","",VLOOKUP(L81,RallyBook!$A$2:J$66,10,FALSE))),0))</f>
        <v/>
      </c>
      <c r="O81" s="1">
        <f>IF(M81="Approved",IF(LEFT(L81,1)&lt;&gt;"P",0,IF(L81="","",VLOOKUP(L81,RallyBook!$A$2:$J$66,10,FALSE))),0)</f>
        <v>0</v>
      </c>
      <c r="P81" s="1">
        <f t="shared" si="15"/>
        <v>0</v>
      </c>
      <c r="Q81" s="1">
        <f t="shared" si="18"/>
        <v>0</v>
      </c>
      <c r="R81" s="1">
        <f>SUM(Q$6:$Q81)</f>
        <v>0</v>
      </c>
      <c r="BQ81" s="7"/>
      <c r="BR81" s="7"/>
      <c r="BS81" s="7"/>
      <c r="BT81" s="7"/>
      <c r="BU81" s="7"/>
      <c r="BV81" s="7"/>
      <c r="BW81" s="7"/>
      <c r="BX81" s="7"/>
      <c r="BY81" s="7"/>
    </row>
    <row r="82" spans="1:77" x14ac:dyDescent="0.3">
      <c r="A82" s="15">
        <f t="shared" si="16"/>
        <v>77</v>
      </c>
      <c r="B82" s="21"/>
      <c r="C82" s="16" t="str">
        <f>IF(B82="","",VLOOKUP($B82,RallyBook!$A$2:$J$66,2,FALSE))</f>
        <v/>
      </c>
      <c r="D82" s="17" t="str">
        <f>IF(B82="","",VLOOKUP($B82,RallyBook!$A$2:$J$66,10,FALSE))</f>
        <v/>
      </c>
      <c r="E82" s="17" t="str">
        <f t="shared" si="17"/>
        <v/>
      </c>
      <c r="F82" s="17" t="str">
        <f t="shared" si="19"/>
        <v/>
      </c>
      <c r="G82" s="17" t="str">
        <f t="shared" si="12"/>
        <v/>
      </c>
      <c r="H82" s="17" t="str">
        <f t="shared" si="13"/>
        <v/>
      </c>
      <c r="K82" s="1">
        <v>77</v>
      </c>
      <c r="L82" s="1" t="str">
        <f t="shared" si="14"/>
        <v/>
      </c>
      <c r="M82" s="1" t="s">
        <v>308</v>
      </c>
      <c r="N82" s="1" t="str">
        <f>IF(L82="STICK",0,IF(M82="Approved",IF(LEFT(L82,1)="P",0,IF(L82="","",VLOOKUP(L82,RallyBook!$A$2:J$66,10,FALSE))),0))</f>
        <v/>
      </c>
      <c r="O82" s="1">
        <f>IF(M82="Approved",IF(LEFT(L82,1)&lt;&gt;"P",0,IF(L82="","",VLOOKUP(L82,RallyBook!$A$2:$J$66,10,FALSE))),0)</f>
        <v>0</v>
      </c>
      <c r="P82" s="1">
        <f t="shared" si="15"/>
        <v>0</v>
      </c>
      <c r="Q82" s="1">
        <f t="shared" si="18"/>
        <v>0</v>
      </c>
      <c r="R82" s="1">
        <f>SUM(Q$6:$Q82)</f>
        <v>0</v>
      </c>
      <c r="BQ82" s="7"/>
      <c r="BR82" s="7"/>
      <c r="BS82" s="7"/>
      <c r="BT82" s="7"/>
      <c r="BU82" s="7"/>
      <c r="BV82" s="7"/>
      <c r="BW82" s="7"/>
      <c r="BX82" s="7"/>
      <c r="BY82" s="7"/>
    </row>
    <row r="83" spans="1:77" x14ac:dyDescent="0.3">
      <c r="A83" s="15">
        <f t="shared" si="16"/>
        <v>78</v>
      </c>
      <c r="B83" s="21"/>
      <c r="C83" s="16" t="str">
        <f>IF(B83="","",VLOOKUP($B83,RallyBook!$A$2:$J$66,2,FALSE))</f>
        <v/>
      </c>
      <c r="D83" s="17" t="str">
        <f>IF(B83="","",VLOOKUP($B83,RallyBook!$A$2:$J$66,10,FALSE))</f>
        <v/>
      </c>
      <c r="E83" s="17" t="str">
        <f t="shared" si="17"/>
        <v/>
      </c>
      <c r="F83" s="17" t="str">
        <f t="shared" si="19"/>
        <v/>
      </c>
      <c r="G83" s="17" t="str">
        <f t="shared" si="12"/>
        <v/>
      </c>
      <c r="H83" s="17" t="str">
        <f t="shared" si="13"/>
        <v/>
      </c>
      <c r="K83" s="1">
        <v>78</v>
      </c>
      <c r="L83" s="1" t="str">
        <f t="shared" si="14"/>
        <v/>
      </c>
      <c r="M83" s="1" t="s">
        <v>308</v>
      </c>
      <c r="N83" s="1" t="str">
        <f>IF(L83="STICK",0,IF(M83="Approved",IF(LEFT(L83,1)="P",0,IF(L83="","",VLOOKUP(L83,RallyBook!$A$2:J$66,10,FALSE))),0))</f>
        <v/>
      </c>
      <c r="O83" s="1">
        <f>IF(M83="Approved",IF(LEFT(L83,1)&lt;&gt;"P",0,IF(L83="","",VLOOKUP(L83,RallyBook!$A$2:$J$66,10,FALSE))),0)</f>
        <v>0</v>
      </c>
      <c r="P83" s="1">
        <f t="shared" si="15"/>
        <v>0</v>
      </c>
      <c r="Q83" s="1">
        <f t="shared" si="18"/>
        <v>0</v>
      </c>
      <c r="R83" s="1">
        <f>SUM(Q$6:$Q83)</f>
        <v>0</v>
      </c>
      <c r="BQ83" s="7"/>
      <c r="BR83" s="7"/>
      <c r="BS83" s="7"/>
      <c r="BT83" s="7"/>
      <c r="BU83" s="7"/>
      <c r="BV83" s="7"/>
      <c r="BW83" s="7"/>
      <c r="BX83" s="7"/>
      <c r="BY83" s="7"/>
    </row>
    <row r="84" spans="1:77" x14ac:dyDescent="0.3">
      <c r="A84" s="15">
        <f t="shared" si="16"/>
        <v>79</v>
      </c>
      <c r="B84" s="21"/>
      <c r="C84" s="16" t="str">
        <f>IF(B84="","",VLOOKUP($B84,RallyBook!$A$2:$J$66,2,FALSE))</f>
        <v/>
      </c>
      <c r="D84" s="17" t="str">
        <f>IF(B84="","",VLOOKUP($B84,RallyBook!$A$2:$J$66,10,FALSE))</f>
        <v/>
      </c>
      <c r="E84" s="17" t="str">
        <f t="shared" si="17"/>
        <v/>
      </c>
      <c r="F84" s="17" t="str">
        <f t="shared" si="19"/>
        <v/>
      </c>
      <c r="G84" s="17" t="str">
        <f t="shared" si="12"/>
        <v/>
      </c>
      <c r="H84" s="17" t="str">
        <f t="shared" si="13"/>
        <v/>
      </c>
      <c r="K84" s="1">
        <v>79</v>
      </c>
      <c r="L84" s="1" t="str">
        <f t="shared" si="14"/>
        <v/>
      </c>
      <c r="M84" s="1" t="s">
        <v>308</v>
      </c>
      <c r="N84" s="1" t="str">
        <f>IF(L84="STICK",0,IF(M84="Approved",IF(LEFT(L84,1)="P",0,IF(L84="","",VLOOKUP(L84,RallyBook!$A$2:J$66,10,FALSE))),0))</f>
        <v/>
      </c>
      <c r="O84" s="1">
        <f>IF(M84="Approved",IF(LEFT(L84,1)&lt;&gt;"P",0,IF(L84="","",VLOOKUP(L84,RallyBook!$A$2:$J$66,10,FALSE))),0)</f>
        <v>0</v>
      </c>
      <c r="P84" s="1">
        <f t="shared" si="15"/>
        <v>0</v>
      </c>
      <c r="Q84" s="1">
        <f t="shared" si="18"/>
        <v>0</v>
      </c>
      <c r="R84" s="1">
        <f>SUM(Q$6:$Q84)</f>
        <v>0</v>
      </c>
      <c r="BQ84" s="7"/>
      <c r="BR84" s="7"/>
      <c r="BS84" s="7"/>
      <c r="BT84" s="7"/>
      <c r="BU84" s="7"/>
      <c r="BV84" s="7"/>
      <c r="BW84" s="7"/>
      <c r="BX84" s="7"/>
      <c r="BY84" s="7"/>
    </row>
    <row r="85" spans="1:77" x14ac:dyDescent="0.3">
      <c r="A85" s="15">
        <f t="shared" si="16"/>
        <v>80</v>
      </c>
      <c r="B85" s="21"/>
      <c r="C85" s="16" t="str">
        <f>IF(B85="","",VLOOKUP($B85,RallyBook!$A$2:$J$66,2,FALSE))</f>
        <v/>
      </c>
      <c r="D85" s="17" t="str">
        <f>IF(B85="","",VLOOKUP($B85,RallyBook!$A$2:$J$66,10,FALSE))</f>
        <v/>
      </c>
      <c r="E85" s="17" t="str">
        <f t="shared" si="17"/>
        <v/>
      </c>
      <c r="F85" s="17" t="str">
        <f t="shared" si="19"/>
        <v/>
      </c>
      <c r="G85" s="17" t="str">
        <f t="shared" si="12"/>
        <v/>
      </c>
      <c r="H85" s="17" t="str">
        <f t="shared" si="13"/>
        <v/>
      </c>
      <c r="K85" s="1">
        <v>80</v>
      </c>
      <c r="L85" s="1" t="str">
        <f t="shared" si="14"/>
        <v/>
      </c>
      <c r="M85" s="1" t="s">
        <v>308</v>
      </c>
      <c r="N85" s="1" t="str">
        <f>IF(L85="STICK",0,IF(M85="Approved",IF(LEFT(L85,1)="P",0,IF(L85="","",VLOOKUP(L85,RallyBook!$A$2:J$66,10,FALSE))),0))</f>
        <v/>
      </c>
      <c r="O85" s="1">
        <f>IF(M85="Approved",IF(LEFT(L85,1)&lt;&gt;"P",0,IF(L85="","",VLOOKUP(L85,RallyBook!$A$2:$J$66,10,FALSE))),0)</f>
        <v>0</v>
      </c>
      <c r="P85" s="1">
        <f t="shared" si="15"/>
        <v>0</v>
      </c>
      <c r="Q85" s="1">
        <f t="shared" si="18"/>
        <v>0</v>
      </c>
      <c r="R85" s="1">
        <f>SUM(Q$6:$Q85)</f>
        <v>0</v>
      </c>
      <c r="BQ85" s="7"/>
      <c r="BR85" s="7"/>
      <c r="BS85" s="7"/>
      <c r="BT85" s="7"/>
      <c r="BU85" s="7"/>
      <c r="BV85" s="7"/>
      <c r="BW85" s="7"/>
      <c r="BX85" s="7"/>
      <c r="BY85" s="7"/>
    </row>
    <row r="86" spans="1:77" x14ac:dyDescent="0.3">
      <c r="A86" s="1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</row>
    <row r="87" spans="1:77" x14ac:dyDescent="0.3">
      <c r="A87" s="1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</row>
    <row r="88" spans="1:77" x14ac:dyDescent="0.3">
      <c r="A88" s="1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</row>
    <row r="89" spans="1:77" x14ac:dyDescent="0.3">
      <c r="A89" s="1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</row>
  </sheetData>
  <sheetProtection algorithmName="SHA-512" hashValue="amjkbxtQIoZLhwOX5Zel2w4bWllDrDY1SBzExzHiFeKF1KX0LIzL+aXoOfuXZ5hwl/09F+dtASstNCzmFXCLXw==" saltValue="bdI7O98DRw2HXRiserRg3Q==" spinCount="100000" sheet="1" objects="1" scenarios="1" selectLockedCells="1"/>
  <mergeCells count="2">
    <mergeCell ref="G2:H3"/>
    <mergeCell ref="BR5:BX18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H 8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A D J t C a o A A A D 3 A A A A E g A A A E N v b m Z p Z y 9 Q Y W N r Y W d l L n h t b I S P s Q 6 C M B i E d x P f g X S n L X U j P 2 V w l c S E a F w b a I A I f w 0 t l n d z 8 J F 8 B S G K u j n e 3 Z f c 3 e N 2 h 3 T s 2 u C q e 9 s Y T E h E O Q m s U 1 i q 1 q B O C B q S y v U K 9 q o 4 q 0 o H E 4 0 2 H m 2 Z k N q 5 S 8 y Y 9 5 7 6 D T V 9 x Q T n E T t l u 7 y o d a f I B 2 7 + w 2 G D c 2 2 h i Y T j a 4 0 U N O K C C j 6 N A r a Y k D X 4 B c S U z e m P C d u h d U O v p c b w k A N b J L D 3 B / k E A A D / / w M A U E s D B B Q A A g A I A A A A I Q B s / B X m k Q I A A J A G A A A T A A A A R m 9 y b X V s Y X M v U 2 V j d G l v b j E u b d x T 2 W 7 a Q B R 9 R + I f R o 4 U g W Q g k J S E V q h i a w J h t U 1 D E 1 X R 2 L 4 1 Q + w Z Z x a y K f / e w S Q h q W m r q l I f 6 h e P z r n 3 3 G X O C P A k Y R T Z 6 3 / 5 Q z a T z Y g 5 5 u C j H S N W 7 s e A + P W 9 X U F o E E J d c g W 7 T M l Y y b o n l g a q o x B k N o P 0 Z z P F P d B I S y y L b e a p C K j M n Y F b b D E q 9 V n k j L m U s X h f K v n M E 8 W A M a 1 Z 9 F h U E j E H 7 I s 5 g B Q l v w S l y r j R m h X K y w l W 1 m g 2 j o + / D d z C 0 Y m S x 8 H p Y g E V Q W 5 o 3 N t z m / v 3 1 / 6 M 3 5 9 y e 8 S a i 6 N u C 9 f c a V S 4 g c v j K x w P g l l 0 N V u e V C f k y / C Q l n 4 7 U N 6 8 a E N I I i K B 1 w 3 T M F G L h S q i o n 5 k o g 7 1 m K / z 6 u X K u 4 q J J o p J s O W d l t k c i 0 N G 4 W v e X O 9 k x x h z F m n O R y d 6 Q O B i t T I H u z r w i X n C c + v 1 m e j i C W + E o e 3 h E H O R N P l K s j X H N N C K z l 0 M G z m H Y y q + M R 6 t G 1 6 R I r e l v v n w Y G h h 2 s K x V B z 0 h F 0 q q w f F V c K j i R 6 M j r 4 s P v J Z m m n E s U O i V Y r U E J L 6 n O C 2 x 7 h e i y 7 M u E V 0 l Z c I u J V J x K c Q B 2 e Y U x 2 V 4 n S p 8 Z x J N r X 6 K c 5 2 G p a T Q j v D 9 h v s M Z / N E L p 1 P X / m Z 5 S r 5 P + B p w / O p S X O R d 9 p e N G 0 x p u s e + n v V a q 4 E d X 4 p N / t 3 B f C n n 3 o D i b + 9 H r R C y / F V S Q x l A u k O n e o c 3 7 Q k / g W R s 7 n 5 n 6 N B H / j 6 X L 1 P z J 1 4 j w 0 V J G b G P A H 7 z Y Z V U I P 7 k P a Z H C t g O p r / l m u 9 j 1 n S / C f M 0 M W E D 1 F w r W B k g 3 z o r m C c Y g s w I L R F D s m H p r y M I W v R + h j + c z Q p K P X H N u 8 o F e k r V x 9 v W 8 e 5 7 P m A H B o S 8 z l V q Z D / a 3 4 V i k L h N w u t W K 2 S a 3 w l N S v n u t 3 A A A A / / 8 D A F B L A Q I t A B Q A B g A I A A A A I Q A q 3 a p A 0 g A A A D c B A A A T A A A A A A A A A A A A A A A A A A A A A A B b Q 2 9 u d G V u d F 9 U e X B l c 1 0 u e G 1 s U E s B A i 0 A F A A C A A g A A A A h A A A y b Q m q A A A A 9 w A A A B I A A A A A A A A A A A A A A A A A C w M A A E N v b m Z p Z y 9 Q Y W N r Y W d l L n h t b F B L A Q I t A B Q A A g A I A A A A I Q B s / B X m k Q I A A J A G A A A T A A A A A A A A A A A A A A A A A O U D A A B G b 3 J t d W x h c y 9 T Z W N 0 a W 9 u M S 5 t U E s F B g A A A A A D A A M A w g A A A K c G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C J A A A A A A A A K A k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c H V i J T N G Z 2 l k J T N E M C U y N n N p b m d s Z S U z R H R y d W U l M j Z v d X R w d X Q l M 0 R j c 3 Y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0 V D I z O j U y O j E 3 L j c 2 M z E 2 N z N a I i 8 + P E V u d H J 5 I F R 5 c G U 9 I k Z p b G x D b 2 x 1 b W 5 U e X B l c y I g V m F s d W U 9 I n N B d 0 1 L Q m d Z R 0 J n W T 0 i L z 4 8 R W 5 0 c n k g V H l w Z T 0 i R m l s b E N v b H V t b k 5 h b W V z I i B W Y W x 1 Z T 0 i c 1 s m c X V v d D t T Y 2 F u Q 2 F w d H V y Z S Z x d W 9 0 O y w m c X V v d D t F b n R l c k 9 k b y Z x d W 9 0 O y w m c X V v d D t B c H B U a W 1 l J n F 1 b 3 Q 7 L C Z x d W 9 0 O 1 N j b 3 J p b m d D b 2 x v c l J p Z G V y J n F 1 b 3 Q 7 L C Z x d W 9 0 O 0 Z s Y W d X Y X J u a W 5 n J n F 1 b 3 Q 7 L C Z x d W 9 0 O 0 9 k b 1 B o b 3 R v V V J M J n F 1 b 3 Q 7 L C Z x d W 9 0 O 1 N U Q V J U J n F 1 b 3 Q 7 L C Z x d W 9 0 O 0 V O R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T J j Z j g 3 M 2 E t N m N k Y i 0 0 Y W Q z L T g x N T k t Z T U 5 O W U y O D d l N W Y 3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Y j 9 n a W Q 9 M F x 1 M D A y N n N p b m d s Z T 1 0 c n V l X H U w M D I 2 b 3 V 0 c H V 0 P W N z d i 9 B d X R v U m V t b 3 Z l Z E N v b H V t b n M x L n t T Y 2 F u Q 2 F w d H V y Z S w w f S Z x d W 9 0 O y w m c X V v d D t T Z W N 0 a W 9 u M S 9 w d W I / Z 2 l k P T B c d T A w M j Z z a W 5 n b G U 9 d H J 1 Z V x 1 M D A y N m 9 1 d H B 1 d D 1 j c 3 Y v Q X V 0 b 1 J l b W 9 2 Z W R D b 2 x 1 b W 5 z M S 5 7 R W 5 0 Z X J P Z G 8 s M X 0 m c X V v d D s s J n F 1 b 3 Q 7 U 2 V j d G l v b j E v c H V i P 2 d p Z D 0 w X H U w M D I 2 c 2 l u Z 2 x l P X R y d W V c d T A w M j Z v d X R w d X Q 9 Y 3 N 2 L 0 F 1 d G 9 S Z W 1 v d m V k Q 2 9 s d W 1 u c z E u e 0 F w c F R p b W U s M n 0 m c X V v d D s s J n F 1 b 3 Q 7 U 2 V j d G l v b j E v c H V i P 2 d p Z D 0 w X H U w M D I 2 c 2 l u Z 2 x l P X R y d W V c d T A w M j Z v d X R w d X Q 9 Y 3 N 2 L 0 F 1 d G 9 S Z W 1 v d m V k Q 2 9 s d W 1 u c z E u e 1 N j b 3 J p b m d D b 2 x v c l J p Z G V y L D N 9 J n F 1 b 3 Q 7 L C Z x d W 9 0 O 1 N l Y 3 R p b 2 4 x L 3 B 1 Y j 9 n a W Q 9 M F x 1 M D A y N n N p b m d s Z T 1 0 c n V l X H U w M D I 2 b 3 V 0 c H V 0 P W N z d i 9 B d X R v U m V t b 3 Z l Z E N v b H V t b n M x L n t G b G F n V 2 F y b m l u Z y w 0 f S Z x d W 9 0 O y w m c X V v d D t T Z W N 0 a W 9 u M S 9 w d W I / Z 2 l k P T B c d T A w M j Z z a W 5 n b G U 9 d H J 1 Z V x 1 M D A y N m 9 1 d H B 1 d D 1 j c 3 Y v Q X V 0 b 1 J l b W 9 2 Z W R D b 2 x 1 b W 5 z M S 5 7 T 2 R v U G h v d G 9 V U k w s N X 0 m c X V v d D s s J n F 1 b 3 Q 7 U 2 V j d G l v b j E v c H V i P 2 d p Z D 0 w X H U w M D I 2 c 2 l u Z 2 x l P X R y d W V c d T A w M j Z v d X R w d X Q 9 Y 3 N 2 L 0 F 1 d G 9 S Z W 1 v d m V k Q 2 9 s d W 1 u c z E u e 1 N U Q V J U L D Z 9 J n F 1 b 3 Q 7 L C Z x d W 9 0 O 1 N l Y 3 R p b 2 4 x L 3 B 1 Y j 9 n a W Q 9 M F x 1 M D A y N n N p b m d s Z T 1 0 c n V l X H U w M D I 2 b 3 V 0 c H V 0 P W N z d i 9 B d X R v U m V t b 3 Z l Z E N v b H V t b n M x L n t F T k Q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c H V i P 2 d p Z D 0 w X H U w M D I 2 c 2 l u Z 2 x l P X R y d W V c d T A w M j Z v d X R w d X Q 9 Y 3 N 2 L 0 F 1 d G 9 S Z W 1 v d m V k Q 2 9 s d W 1 u c z E u e 1 N j Y W 5 D Y X B 0 d X J l L D B 9 J n F 1 b 3 Q 7 L C Z x d W 9 0 O 1 N l Y 3 R p b 2 4 x L 3 B 1 Y j 9 n a W Q 9 M F x 1 M D A y N n N p b m d s Z T 1 0 c n V l X H U w M D I 2 b 3 V 0 c H V 0 P W N z d i 9 B d X R v U m V t b 3 Z l Z E N v b H V t b n M x L n t F b n R l c k 9 k b y w x f S Z x d W 9 0 O y w m c X V v d D t T Z W N 0 a W 9 u M S 9 w d W I / Z 2 l k P T B c d T A w M j Z z a W 5 n b G U 9 d H J 1 Z V x 1 M D A y N m 9 1 d H B 1 d D 1 j c 3 Y v Q X V 0 b 1 J l b W 9 2 Z W R D b 2 x 1 b W 5 z M S 5 7 Q X B w V G l t Z S w y f S Z x d W 9 0 O y w m c X V v d D t T Z W N 0 a W 9 u M S 9 w d W I / Z 2 l k P T B c d T A w M j Z z a W 5 n b G U 9 d H J 1 Z V x 1 M D A y N m 9 1 d H B 1 d D 1 j c 3 Y v Q X V 0 b 1 J l b W 9 2 Z W R D b 2 x 1 b W 5 z M S 5 7 U 2 N v c m l u Z 0 N v b G 9 y U m l k Z X I s M 3 0 m c X V v d D s s J n F 1 b 3 Q 7 U 2 V j d G l v b j E v c H V i P 2 d p Z D 0 w X H U w M D I 2 c 2 l u Z 2 x l P X R y d W V c d T A w M j Z v d X R w d X Q 9 Y 3 N 2 L 0 F 1 d G 9 S Z W 1 v d m V k Q 2 9 s d W 1 u c z E u e 0 Z s Y W d X Y X J u a W 5 n L D R 9 J n F 1 b 3 Q 7 L C Z x d W 9 0 O 1 N l Y 3 R p b 2 4 x L 3 B 1 Y j 9 n a W Q 9 M F x 1 M D A y N n N p b m d s Z T 1 0 c n V l X H U w M D I 2 b 3 V 0 c H V 0 P W N z d i 9 B d X R v U m V t b 3 Z l Z E N v b H V t b n M x L n t P Z G 9 Q a G 9 0 b 1 V S T C w 1 f S Z x d W 9 0 O y w m c X V v d D t T Z W N 0 a W 9 u M S 9 w d W I / Z 2 l k P T B c d T A w M j Z z a W 5 n b G U 9 d H J 1 Z V x 1 M D A y N m 9 1 d H B 1 d D 1 j c 3 Y v Q X V 0 b 1 J l b W 9 2 Z W R D b 2 x 1 b W 5 z M S 5 7 U 1 R B U l Q s N n 0 m c X V v d D s s J n F 1 b 3 Q 7 U 2 V j d G l v b j E v c H V i P 2 d p Z D 0 w X H U w M D I 2 c 2 l u Z 2 x l P X R y d W V c d T A w M j Z v d X R w d X Q 9 Y 3 N 2 L 0 F 1 d G 9 S Z W 1 v d m V k Q 2 9 s d W 1 u c z E u e 0 V O R C w 3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c H V i J T N G Z 2 l k J T N E M C U y N n N p b m d s Z S U z R H R y d W U l M j Z v d X R w d X Q l M 0 R j c 3 Y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x I i 8 + P E V u d H J 5 I F R 5 c G U 9 I k Z p b G x M Y X N 0 V X B k Y X R l Z C I g V m F s d W U 9 I m Q y M D I y L T A z L T A 0 V D I z O j U y O j E 3 L j g x N T Y 0 N D F a I i 8 + P E V u d H J 5 I F R 5 c G U 9 I k Z p b G x D b 2 x 1 b W 5 U e X B l c y I g V m F s d W U 9 I n N B d 1 l E Q V F Z R 0 J n V U Z C Z 1 l H Q m d Z R 0 J n P T 0 i L z 4 8 R W 5 0 c n k g V H l w Z T 0 i R m l s b E N v b H V t b k 5 h b W V z I i B W Y W x 1 Z T 0 i c 1 s m c X V v d D t S a W R l c i B O d W 1 i Z X I m c X V v d D s s J n F 1 b 3 Q 7 Q m 9 u d X M g Q 2 9 k Z S Z x d W 9 0 O y w m c X V v d D t T Z X F 1 Z W 5 j Z S B O d W 1 i Z X I m c X V v d D s s J n F 1 b 3 Q 7 Q X B w c m 9 2 Z W Q m c X V v d D s s J n F 1 b 3 Q 7 R G V u a W V k J n F 1 b 3 Q 7 L C Z x d W 9 0 O 0 R l b m l h b C B S Z W F z b 2 4 m c X V v d D s s J n F 1 b 3 Q 7 U G l j I F V y b C Z x d W 9 0 O y w m c X V v d D t S a W R l c i B M Y X Q m c X V v d D s s J n F 1 b 3 Q 7 U m l k Z X I g T G 9 u Z y Z x d W 9 0 O y w m c X V v d D t T d W J t a X R U a W 1 l J n F 1 b 3 Q 7 L C Z x d W 9 0 O 0 1 l Y W x T d G F y d C Z x d W 9 0 O y w m c X V v d D t N Z W F s R W 5 k J n F 1 b 3 Q 7 L C Z x d W 9 0 O 0 1 l Y W x U a W 1 l J n F 1 b 3 Q 7 L C Z x d W 9 0 O 1 J l c 3 R T d G F y d C Z x d W 9 0 O y w m c X V v d D t S Z X N 0 R W 5 k J n F 1 b 3 Q 7 L C Z x d W 9 0 O 1 J l c 3 R U a W 1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i O G U y Z T I 3 N C 1 l N G E 4 L T Q z Z m M t O G U 5 Y y 0 x O W V m O D Z k N D c 3 N j A i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Y j 9 n a W Q 9 M F x 1 M D A y N n N p b m d s Z T 1 0 c n V l X H U w M D I 2 b 3 V 0 c H V 0 P W N z d i A o M i k v Q X V 0 b 1 J l b W 9 2 Z W R D b 2 x 1 b W 5 z M S 5 7 U m l k Z X I g T n V t Y m V y L D B 9 J n F 1 b 3 Q 7 L C Z x d W 9 0 O 1 N l Y 3 R p b 2 4 x L 3 B 1 Y j 9 n a W Q 9 M F x 1 M D A y N n N p b m d s Z T 1 0 c n V l X H U w M D I 2 b 3 V 0 c H V 0 P W N z d i A o M i k v Q X V 0 b 1 J l b W 9 2 Z W R D b 2 x 1 b W 5 z M S 5 7 Q m 9 u d X M g Q 2 9 k Z S w x f S Z x d W 9 0 O y w m c X V v d D t T Z W N 0 a W 9 u M S 9 w d W I / Z 2 l k P T B c d T A w M j Z z a W 5 n b G U 9 d H J 1 Z V x 1 M D A y N m 9 1 d H B 1 d D 1 j c 3 Y g K D I p L 0 F 1 d G 9 S Z W 1 v d m V k Q 2 9 s d W 1 u c z E u e 1 N l c X V l b m N l I E 5 1 b W J l c i w y f S Z x d W 9 0 O y w m c X V v d D t T Z W N 0 a W 9 u M S 9 w d W I / Z 2 l k P T B c d T A w M j Z z a W 5 n b G U 9 d H J 1 Z V x 1 M D A y N m 9 1 d H B 1 d D 1 j c 3 Y g K D I p L 0 F 1 d G 9 S Z W 1 v d m V k Q 2 9 s d W 1 u c z E u e 0 F w c H J v d m V k L D N 9 J n F 1 b 3 Q 7 L C Z x d W 9 0 O 1 N l Y 3 R p b 2 4 x L 3 B 1 Y j 9 n a W Q 9 M F x 1 M D A y N n N p b m d s Z T 1 0 c n V l X H U w M D I 2 b 3 V 0 c H V 0 P W N z d i A o M i k v Q X V 0 b 1 J l b W 9 2 Z W R D b 2 x 1 b W 5 z M S 5 7 R G V u a W V k L D R 9 J n F 1 b 3 Q 7 L C Z x d W 9 0 O 1 N l Y 3 R p b 2 4 x L 3 B 1 Y j 9 n a W Q 9 M F x 1 M D A y N n N p b m d s Z T 1 0 c n V l X H U w M D I 2 b 3 V 0 c H V 0 P W N z d i A o M i k v Q X V 0 b 1 J l b W 9 2 Z W R D b 2 x 1 b W 5 z M S 5 7 R G V u a W F s I F J l Y X N v b i w 1 f S Z x d W 9 0 O y w m c X V v d D t T Z W N 0 a W 9 u M S 9 w d W I / Z 2 l k P T B c d T A w M j Z z a W 5 n b G U 9 d H J 1 Z V x 1 M D A y N m 9 1 d H B 1 d D 1 j c 3 Y g K D I p L 0 F 1 d G 9 S Z W 1 v d m V k Q 2 9 s d W 1 u c z E u e 1 B p Y y B V c m w s N n 0 m c X V v d D s s J n F 1 b 3 Q 7 U 2 V j d G l v b j E v c H V i P 2 d p Z D 0 w X H U w M D I 2 c 2 l u Z 2 x l P X R y d W V c d T A w M j Z v d X R w d X Q 9 Y 3 N 2 I C g y K S 9 B d X R v U m V t b 3 Z l Z E N v b H V t b n M x L n t S a W R l c i B M Y X Q s N 3 0 m c X V v d D s s J n F 1 b 3 Q 7 U 2 V j d G l v b j E v c H V i P 2 d p Z D 0 w X H U w M D I 2 c 2 l u Z 2 x l P X R y d W V c d T A w M j Z v d X R w d X Q 9 Y 3 N 2 I C g y K S 9 B d X R v U m V t b 3 Z l Z E N v b H V t b n M x L n t S a W R l c i B M b 2 5 n L D h 9 J n F 1 b 3 Q 7 L C Z x d W 9 0 O 1 N l Y 3 R p b 2 4 x L 3 B 1 Y j 9 n a W Q 9 M F x 1 M D A y N n N p b m d s Z T 1 0 c n V l X H U w M D I 2 b 3 V 0 c H V 0 P W N z d i A o M i k v Q X V 0 b 1 J l b W 9 2 Z W R D b 2 x 1 b W 5 z M S 5 7 U 3 V i b W l 0 V G l t Z S w 5 f S Z x d W 9 0 O y w m c X V v d D t T Z W N 0 a W 9 u M S 9 w d W I / Z 2 l k P T B c d T A w M j Z z a W 5 n b G U 9 d H J 1 Z V x 1 M D A y N m 9 1 d H B 1 d D 1 j c 3 Y g K D I p L 0 F 1 d G 9 S Z W 1 v d m V k Q 2 9 s d W 1 u c z E u e 0 1 l Y W x T d G F y d C w x M H 0 m c X V v d D s s J n F 1 b 3 Q 7 U 2 V j d G l v b j E v c H V i P 2 d p Z D 0 w X H U w M D I 2 c 2 l u Z 2 x l P X R y d W V c d T A w M j Z v d X R w d X Q 9 Y 3 N 2 I C g y K S 9 B d X R v U m V t b 3 Z l Z E N v b H V t b n M x L n t N Z W F s R W 5 k L D E x f S Z x d W 9 0 O y w m c X V v d D t T Z W N 0 a W 9 u M S 9 w d W I / Z 2 l k P T B c d T A w M j Z z a W 5 n b G U 9 d H J 1 Z V x 1 M D A y N m 9 1 d H B 1 d D 1 j c 3 Y g K D I p L 0 F 1 d G 9 S Z W 1 v d m V k Q 2 9 s d W 1 u c z E u e 0 1 l Y W x U a W 1 l L D E y f S Z x d W 9 0 O y w m c X V v d D t T Z W N 0 a W 9 u M S 9 w d W I / Z 2 l k P T B c d T A w M j Z z a W 5 n b G U 9 d H J 1 Z V x 1 M D A y N m 9 1 d H B 1 d D 1 j c 3 Y g K D I p L 0 F 1 d G 9 S Z W 1 v d m V k Q 2 9 s d W 1 u c z E u e 1 J l c 3 R T d G F y d C w x M 3 0 m c X V v d D s s J n F 1 b 3 Q 7 U 2 V j d G l v b j E v c H V i P 2 d p Z D 0 w X H U w M D I 2 c 2 l u Z 2 x l P X R y d W V c d T A w M j Z v d X R w d X Q 9 Y 3 N 2 I C g y K S 9 B d X R v U m V t b 3 Z l Z E N v b H V t b n M x L n t S Z X N 0 R W 5 k L D E 0 f S Z x d W 9 0 O y w m c X V v d D t T Z W N 0 a W 9 u M S 9 w d W I / Z 2 l k P T B c d T A w M j Z z a W 5 n b G U 9 d H J 1 Z V x 1 M D A y N m 9 1 d H B 1 d D 1 j c 3 Y g K D I p L 0 F 1 d G 9 S Z W 1 v d m V k Q 2 9 s d W 1 u c z E u e 1 J l c 3 R U a W 1 l L D E 1 f S Z x d W 9 0 O 1 0 s J n F 1 b 3 Q 7 Q 2 9 s d W 1 u Q 2 9 1 b n Q m c X V v d D s 6 M T Y s J n F 1 b 3 Q 7 S 2 V 5 Q 2 9 s d W 1 u T m F t Z X M m c X V v d D s 6 W 1 0 s J n F 1 b 3 Q 7 Q 2 9 s d W 1 u S W R l b n R p d G l l c y Z x d W 9 0 O z p b J n F 1 b 3 Q 7 U 2 V j d G l v b j E v c H V i P 2 d p Z D 0 w X H U w M D I 2 c 2 l u Z 2 x l P X R y d W V c d T A w M j Z v d X R w d X Q 9 Y 3 N 2 I C g y K S 9 B d X R v U m V t b 3 Z l Z E N v b H V t b n M x L n t S a W R l c i B O d W 1 i Z X I s M H 0 m c X V v d D s s J n F 1 b 3 Q 7 U 2 V j d G l v b j E v c H V i P 2 d p Z D 0 w X H U w M D I 2 c 2 l u Z 2 x l P X R y d W V c d T A w M j Z v d X R w d X Q 9 Y 3 N 2 I C g y K S 9 B d X R v U m V t b 3 Z l Z E N v b H V t b n M x L n t C b 2 5 1 c y B D b 2 R l L D F 9 J n F 1 b 3 Q 7 L C Z x d W 9 0 O 1 N l Y 3 R p b 2 4 x L 3 B 1 Y j 9 n a W Q 9 M F x 1 M D A y N n N p b m d s Z T 1 0 c n V l X H U w M D I 2 b 3 V 0 c H V 0 P W N z d i A o M i k v Q X V 0 b 1 J l b W 9 2 Z W R D b 2 x 1 b W 5 z M S 5 7 U 2 V x d W V u Y 2 U g T n V t Y m V y L D J 9 J n F 1 b 3 Q 7 L C Z x d W 9 0 O 1 N l Y 3 R p b 2 4 x L 3 B 1 Y j 9 n a W Q 9 M F x 1 M D A y N n N p b m d s Z T 1 0 c n V l X H U w M D I 2 b 3 V 0 c H V 0 P W N z d i A o M i k v Q X V 0 b 1 J l b W 9 2 Z W R D b 2 x 1 b W 5 z M S 5 7 Q X B w c m 9 2 Z W Q s M 3 0 m c X V v d D s s J n F 1 b 3 Q 7 U 2 V j d G l v b j E v c H V i P 2 d p Z D 0 w X H U w M D I 2 c 2 l u Z 2 x l P X R y d W V c d T A w M j Z v d X R w d X Q 9 Y 3 N 2 I C g y K S 9 B d X R v U m V t b 3 Z l Z E N v b H V t b n M x L n t E Z W 5 p Z W Q s N H 0 m c X V v d D s s J n F 1 b 3 Q 7 U 2 V j d G l v b j E v c H V i P 2 d p Z D 0 w X H U w M D I 2 c 2 l u Z 2 x l P X R y d W V c d T A w M j Z v d X R w d X Q 9 Y 3 N 2 I C g y K S 9 B d X R v U m V t b 3 Z l Z E N v b H V t b n M x L n t E Z W 5 p Y W w g U m V h c 2 9 u L D V 9 J n F 1 b 3 Q 7 L C Z x d W 9 0 O 1 N l Y 3 R p b 2 4 x L 3 B 1 Y j 9 n a W Q 9 M F x 1 M D A y N n N p b m d s Z T 1 0 c n V l X H U w M D I 2 b 3 V 0 c H V 0 P W N z d i A o M i k v Q X V 0 b 1 J l b W 9 2 Z W R D b 2 x 1 b W 5 z M S 5 7 U G l j I F V y b C w 2 f S Z x d W 9 0 O y w m c X V v d D t T Z W N 0 a W 9 u M S 9 w d W I / Z 2 l k P T B c d T A w M j Z z a W 5 n b G U 9 d H J 1 Z V x 1 M D A y N m 9 1 d H B 1 d D 1 j c 3 Y g K D I p L 0 F 1 d G 9 S Z W 1 v d m V k Q 2 9 s d W 1 u c z E u e 1 J p Z G V y I E x h d C w 3 f S Z x d W 9 0 O y w m c X V v d D t T Z W N 0 a W 9 u M S 9 w d W I / Z 2 l k P T B c d T A w M j Z z a W 5 n b G U 9 d H J 1 Z V x 1 M D A y N m 9 1 d H B 1 d D 1 j c 3 Y g K D I p L 0 F 1 d G 9 S Z W 1 v d m V k Q 2 9 s d W 1 u c z E u e 1 J p Z G V y I E x v b m c s O H 0 m c X V v d D s s J n F 1 b 3 Q 7 U 2 V j d G l v b j E v c H V i P 2 d p Z D 0 w X H U w M D I 2 c 2 l u Z 2 x l P X R y d W V c d T A w M j Z v d X R w d X Q 9 Y 3 N 2 I C g y K S 9 B d X R v U m V t b 3 Z l Z E N v b H V t b n M x L n t T d W J t a X R U a W 1 l L D l 9 J n F 1 b 3 Q 7 L C Z x d W 9 0 O 1 N l Y 3 R p b 2 4 x L 3 B 1 Y j 9 n a W Q 9 M F x 1 M D A y N n N p b m d s Z T 1 0 c n V l X H U w M D I 2 b 3 V 0 c H V 0 P W N z d i A o M i k v Q X V 0 b 1 J l b W 9 2 Z W R D b 2 x 1 b W 5 z M S 5 7 T W V h b F N 0 Y X J 0 L D E w f S Z x d W 9 0 O y w m c X V v d D t T Z W N 0 a W 9 u M S 9 w d W I / Z 2 l k P T B c d T A w M j Z z a W 5 n b G U 9 d H J 1 Z V x 1 M D A y N m 9 1 d H B 1 d D 1 j c 3 Y g K D I p L 0 F 1 d G 9 S Z W 1 v d m V k Q 2 9 s d W 1 u c z E u e 0 1 l Y W x F b m Q s M T F 9 J n F 1 b 3 Q 7 L C Z x d W 9 0 O 1 N l Y 3 R p b 2 4 x L 3 B 1 Y j 9 n a W Q 9 M F x 1 M D A y N n N p b m d s Z T 1 0 c n V l X H U w M D I 2 b 3 V 0 c H V 0 P W N z d i A o M i k v Q X V 0 b 1 J l b W 9 2 Z W R D b 2 x 1 b W 5 z M S 5 7 T W V h b F R p b W U s M T J 9 J n F 1 b 3 Q 7 L C Z x d W 9 0 O 1 N l Y 3 R p b 2 4 x L 3 B 1 Y j 9 n a W Q 9 M F x 1 M D A y N n N p b m d s Z T 1 0 c n V l X H U w M D I 2 b 3 V 0 c H V 0 P W N z d i A o M i k v Q X V 0 b 1 J l b W 9 2 Z W R D b 2 x 1 b W 5 z M S 5 7 U m V z d F N 0 Y X J 0 L D E z f S Z x d W 9 0 O y w m c X V v d D t T Z W N 0 a W 9 u M S 9 w d W I / Z 2 l k P T B c d T A w M j Z z a W 5 n b G U 9 d H J 1 Z V x 1 M D A y N m 9 1 d H B 1 d D 1 j c 3 Y g K D I p L 0 F 1 d G 9 S Z W 1 v d m V k Q 2 9 s d W 1 u c z E u e 1 J l c 3 R F b m Q s M T R 9 J n F 1 b 3 Q 7 L C Z x d W 9 0 O 1 N l Y 3 R p b 2 4 x L 3 B 1 Y j 9 n a W Q 9 M F x 1 M D A y N n N p b m d s Z T 1 0 c n V l X H U w M D I 2 b 3 V 0 c H V 0 P W N z d i A o M i k v Q X V 0 b 1 J l b W 9 2 Z W R D b 2 x 1 b W 5 z M S 5 7 U m V z d F R p b W U s M T V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w d W I l M 0 Z n a W Q l M 0 Q w J T I 2 c 2 l u Z 2 x l J T N E d H J 1 Z S U y N m 9 1 d H B 1 d C U z R G N z d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B 1 Y i U z R m d p Z C U z R D A l M j Z z a W 5 n b G U l M 0 R 0 c n V l J T I 2 b 3 V 0 c H V 0 J T N E Y 3 N 2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c H V i J T N G Z 2 l k J T N E M C U y N n N p b m d s Z S U z R H R y d W U l M j Z v d X R w d X Q l M 0 R j c 3 Y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B 1 Y i U z R m d p Z C U z R D A l M j Z z a W 5 n b G U l M 0 R 0 c n V l J T I 2 b 3 V 0 c H V 0 J T N E Y 3 N 2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c H V i J T N G Z 2 l k J T N E M C U y N n N p b m d s Z S U z R H R y d W U l M j Z v d X R w d X Q l M 0 R j c 3 Y l M j A o M i k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w d W I l M 0 Z n a W Q l M 0 Q w J T I 2 c 2 l u Z 2 x l J T N E d H J 1 Z S U y N m 9 1 d H B 1 d C U z R G N z d i U y M C g y K S 9 D a G F u Z 2 V k J T I w V H l w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5 0 1 U a Y J v q E G c h H Y T t C O N Q Q A A A A A C A A A A A A A Q Z g A A A A E A A C A A A A B y o 1 s s Q S L T V G 0 u u f L v b G e x 7 Z b 4 Q w C J F z G d E P 8 2 0 E 5 Q U Q A A A A A O g A A A A A I A A C A A A A D P G 5 h k f w 4 F B S w 0 b T + Q 1 0 D G Y Q 3 i K g q P g 4 L o s r Y B A K S U M F A A A A B r 9 P I n v 6 x G J Y o 7 U b u u s X L h n P Q E D T W J u h Q l U D I f r A S t M w p L 9 A i Y U n B Q f K v z i z Y 2 1 l h O B 2 Y H y x R g p 5 P l Q G w s o c w g j e t 8 5 N q Z o v A W j z D N A i C O a E A A A A D A f x k 0 Y Q C R 6 8 N M i t 4 F I / t e i Y I 1 U w N 4 5 V F d O 2 D / 7 a M I 4 1 C t 8 W 1 T H B 0 7 B 1 P H J W 6 5 L i B y Z n A Q K T d E C W / t 0 l F I 4 o D 4 < / D a t a M a s h u p > 
</file>

<file path=customXml/itemProps1.xml><?xml version="1.0" encoding="utf-8"?>
<ds:datastoreItem xmlns:ds="http://schemas.openxmlformats.org/officeDocument/2006/customXml" ds:itemID="{7FF559F8-981D-46B1-BC96-7F0C75A1AF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RallyBook</vt:lpstr>
      <vt:lpstr>Scoring Helper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 T. Frog</dc:creator>
  <cp:keywords/>
  <dc:description/>
  <cp:lastModifiedBy>Kermit T. Frog</cp:lastModifiedBy>
  <cp:revision/>
  <cp:lastPrinted>2022-03-08T00:57:24Z</cp:lastPrinted>
  <dcterms:created xsi:type="dcterms:W3CDTF">2021-11-28T11:35:05Z</dcterms:created>
  <dcterms:modified xsi:type="dcterms:W3CDTF">2022-03-14T22:34:17Z</dcterms:modified>
  <cp:category/>
  <cp:contentStatus/>
</cp:coreProperties>
</file>